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chamgaby6\Documents\촛불혁명\"/>
    </mc:Choice>
  </mc:AlternateContent>
  <xr:revisionPtr revIDLastSave="0" documentId="13_ncr:1_{3ED91600-3D28-411F-92D6-21BD9B335450}" xr6:coauthVersionLast="45" xr6:coauthVersionMax="45" xr10:uidLastSave="{00000000-0000-0000-0000-000000000000}"/>
  <bookViews>
    <workbookView xWindow="16470" yWindow="510" windowWidth="10650" windowHeight="15045" tabRatio="889" firstSheet="1" activeTab="2" xr2:uid="{B35EE6D8-0692-467F-9B08-3F84A6EF5084}"/>
  </bookViews>
  <sheets>
    <sheet name="4.15 총선" sheetId="51" r:id="rId1"/>
    <sheet name="V1.4" sheetId="61" r:id="rId2"/>
    <sheet name="질문예시" sheetId="80" r:id="rId3"/>
    <sheet name="4.08 리얼미터 tbs" sheetId="7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9" i="80" l="1"/>
  <c r="J19" i="80"/>
  <c r="A19" i="80"/>
  <c r="K18" i="80"/>
  <c r="J18" i="80"/>
  <c r="A18" i="80"/>
  <c r="K17" i="80"/>
  <c r="J17" i="80"/>
  <c r="A17" i="80"/>
  <c r="K16" i="80"/>
  <c r="J16" i="80"/>
  <c r="A16" i="80"/>
  <c r="K15" i="80"/>
  <c r="J15" i="80"/>
  <c r="A15" i="80"/>
  <c r="K14" i="80"/>
  <c r="J14" i="80"/>
  <c r="A14" i="80"/>
  <c r="K13" i="80"/>
  <c r="J13" i="80"/>
  <c r="A13" i="80"/>
  <c r="K12" i="80"/>
  <c r="J12" i="80"/>
  <c r="A12" i="80"/>
  <c r="K11" i="80"/>
  <c r="J11" i="80"/>
  <c r="A11" i="80"/>
  <c r="K10" i="80"/>
  <c r="J10" i="80"/>
  <c r="A10" i="80"/>
  <c r="K9" i="80"/>
  <c r="J9" i="80"/>
  <c r="A9" i="80"/>
  <c r="K8" i="80"/>
  <c r="J8" i="80"/>
  <c r="A8" i="80"/>
  <c r="K7" i="80"/>
  <c r="J7" i="80"/>
  <c r="A7" i="80"/>
  <c r="K6" i="80"/>
  <c r="J6" i="80"/>
  <c r="A6" i="80"/>
  <c r="K5" i="80"/>
  <c r="J5" i="80"/>
  <c r="A5" i="80"/>
  <c r="E4" i="80"/>
  <c r="H4" i="80" s="1"/>
  <c r="C4" i="80"/>
  <c r="C3" i="80" s="1"/>
  <c r="A4" i="80"/>
  <c r="E3" i="80" l="1"/>
  <c r="J3" i="80"/>
  <c r="K3" i="80"/>
  <c r="D17" i="80" s="1"/>
  <c r="AC17" i="80" s="1"/>
  <c r="D6" i="80"/>
  <c r="K19" i="79"/>
  <c r="J19" i="79"/>
  <c r="A19" i="79"/>
  <c r="K18" i="79"/>
  <c r="J18" i="79"/>
  <c r="A18" i="79"/>
  <c r="K17" i="79"/>
  <c r="J17" i="79"/>
  <c r="A17" i="79"/>
  <c r="K16" i="79"/>
  <c r="J16" i="79"/>
  <c r="A16" i="79"/>
  <c r="K15" i="79"/>
  <c r="J15" i="79"/>
  <c r="A15" i="79"/>
  <c r="K14" i="79"/>
  <c r="J14" i="79"/>
  <c r="A14" i="79"/>
  <c r="K13" i="79"/>
  <c r="J13" i="79"/>
  <c r="A13" i="79"/>
  <c r="K12" i="79"/>
  <c r="J12" i="79"/>
  <c r="A12" i="79"/>
  <c r="K11" i="79"/>
  <c r="J11" i="79"/>
  <c r="A11" i="79"/>
  <c r="K10" i="79"/>
  <c r="J10" i="79"/>
  <c r="A10" i="79"/>
  <c r="K9" i="79"/>
  <c r="J9" i="79"/>
  <c r="A9" i="79"/>
  <c r="K8" i="79"/>
  <c r="J8" i="79"/>
  <c r="A8" i="79"/>
  <c r="K7" i="79"/>
  <c r="J7" i="79"/>
  <c r="A7" i="79"/>
  <c r="K6" i="79"/>
  <c r="J6" i="79"/>
  <c r="A6" i="79"/>
  <c r="K5" i="79"/>
  <c r="J5" i="79"/>
  <c r="A5" i="79"/>
  <c r="E4" i="79"/>
  <c r="H4" i="79" s="1"/>
  <c r="C4" i="79"/>
  <c r="C3" i="79" s="1"/>
  <c r="A4" i="79"/>
  <c r="E3" i="79"/>
  <c r="J3" i="51"/>
  <c r="D11" i="80" l="1"/>
  <c r="L11" i="80" s="1"/>
  <c r="M11" i="80" s="1"/>
  <c r="D10" i="80"/>
  <c r="L10" i="80" s="1"/>
  <c r="M10" i="80" s="1"/>
  <c r="D14" i="80"/>
  <c r="L14" i="80" s="1"/>
  <c r="M14" i="80" s="1"/>
  <c r="D16" i="80"/>
  <c r="L16" i="80" s="1"/>
  <c r="M16" i="80" s="1"/>
  <c r="D15" i="80"/>
  <c r="L15" i="80" s="1"/>
  <c r="M15" i="80" s="1"/>
  <c r="D8" i="80"/>
  <c r="D18" i="80"/>
  <c r="AA18" i="80" s="1"/>
  <c r="AB18" i="80" s="1"/>
  <c r="D7" i="80"/>
  <c r="L7" i="80" s="1"/>
  <c r="M7" i="80" s="1"/>
  <c r="D12" i="80"/>
  <c r="L12" i="80" s="1"/>
  <c r="M12" i="80" s="1"/>
  <c r="D19" i="80"/>
  <c r="AA19" i="80" s="1"/>
  <c r="AB19" i="80" s="1"/>
  <c r="D5" i="80"/>
  <c r="AA5" i="80" s="1"/>
  <c r="AB5" i="80" s="1"/>
  <c r="D9" i="80"/>
  <c r="L9" i="80" s="1"/>
  <c r="M9" i="80" s="1"/>
  <c r="D13" i="80"/>
  <c r="L13" i="80" s="1"/>
  <c r="M13" i="80" s="1"/>
  <c r="AA17" i="80"/>
  <c r="AB17" i="80" s="1"/>
  <c r="L17" i="80"/>
  <c r="M17" i="80" s="1"/>
  <c r="AA6" i="80"/>
  <c r="AB6" i="80" s="1"/>
  <c r="L6" i="80"/>
  <c r="M6" i="80" s="1"/>
  <c r="AC15" i="80"/>
  <c r="AA15" i="80"/>
  <c r="AB15" i="80" s="1"/>
  <c r="L19" i="80"/>
  <c r="M19" i="80" s="1"/>
  <c r="AA12" i="80"/>
  <c r="AB12" i="80" s="1"/>
  <c r="AA8" i="80"/>
  <c r="AB8" i="80" s="1"/>
  <c r="AC11" i="80"/>
  <c r="AA11" i="80"/>
  <c r="AB11" i="80" s="1"/>
  <c r="AC10" i="80"/>
  <c r="AA10" i="80"/>
  <c r="AB10" i="80" s="1"/>
  <c r="L8" i="80"/>
  <c r="M8" i="80" s="1"/>
  <c r="K3" i="79"/>
  <c r="D5" i="79" s="1"/>
  <c r="AA5" i="79" s="1"/>
  <c r="AB5" i="79" s="1"/>
  <c r="D15" i="79"/>
  <c r="D12" i="79"/>
  <c r="D7" i="79"/>
  <c r="D13" i="79"/>
  <c r="D6" i="79"/>
  <c r="D8" i="79"/>
  <c r="D19" i="79"/>
  <c r="D16" i="79"/>
  <c r="D11" i="79"/>
  <c r="D17" i="79"/>
  <c r="D9" i="79"/>
  <c r="J3" i="79"/>
  <c r="AC19" i="80" l="1"/>
  <c r="AC12" i="80"/>
  <c r="AC7" i="80"/>
  <c r="AA14" i="80"/>
  <c r="AB14" i="80" s="1"/>
  <c r="L18" i="80"/>
  <c r="M18" i="80" s="1"/>
  <c r="AC14" i="80"/>
  <c r="AC18" i="80"/>
  <c r="L5" i="80"/>
  <c r="M5" i="80" s="1"/>
  <c r="AC16" i="80"/>
  <c r="AA16" i="80"/>
  <c r="AB16" i="80" s="1"/>
  <c r="D3" i="80"/>
  <c r="AA13" i="80"/>
  <c r="AB13" i="80" s="1"/>
  <c r="AC13" i="80"/>
  <c r="AA7" i="80"/>
  <c r="AB7" i="80" s="1"/>
  <c r="AC9" i="80"/>
  <c r="AA9" i="80"/>
  <c r="AB9" i="80" s="1"/>
  <c r="AC8" i="80"/>
  <c r="AC6" i="80"/>
  <c r="AC5" i="80"/>
  <c r="D10" i="79"/>
  <c r="D14" i="79"/>
  <c r="D18" i="79"/>
  <c r="AA18" i="79" s="1"/>
  <c r="AB18" i="79" s="1"/>
  <c r="AC5" i="79"/>
  <c r="AA19" i="79"/>
  <c r="AB19" i="79" s="1"/>
  <c r="AC19" i="79"/>
  <c r="AA7" i="79"/>
  <c r="AB7" i="79" s="1"/>
  <c r="AA14" i="79"/>
  <c r="AB14" i="79" s="1"/>
  <c r="AC17" i="79"/>
  <c r="AA17" i="79"/>
  <c r="AB17" i="79" s="1"/>
  <c r="AA8" i="79"/>
  <c r="AB8" i="79" s="1"/>
  <c r="AA12" i="79"/>
  <c r="AB12" i="79" s="1"/>
  <c r="AC12" i="79"/>
  <c r="AC18" i="79"/>
  <c r="AC15" i="79"/>
  <c r="AA15" i="79"/>
  <c r="AB15" i="79" s="1"/>
  <c r="L19" i="79"/>
  <c r="M19" i="79" s="1"/>
  <c r="L15" i="79"/>
  <c r="M15" i="79" s="1"/>
  <c r="L11" i="79"/>
  <c r="M11" i="79" s="1"/>
  <c r="L7" i="79"/>
  <c r="M7" i="79" s="1"/>
  <c r="L16" i="79"/>
  <c r="M16" i="79" s="1"/>
  <c r="L8" i="79"/>
  <c r="M8" i="79" s="1"/>
  <c r="L17" i="79"/>
  <c r="M17" i="79" s="1"/>
  <c r="L14" i="79"/>
  <c r="M14" i="79" s="1"/>
  <c r="L9" i="79"/>
  <c r="M9" i="79" s="1"/>
  <c r="L12" i="79"/>
  <c r="M12" i="79" s="1"/>
  <c r="L18" i="79"/>
  <c r="M18" i="79" s="1"/>
  <c r="L13" i="79"/>
  <c r="M13" i="79" s="1"/>
  <c r="L10" i="79"/>
  <c r="M10" i="79" s="1"/>
  <c r="L6" i="79"/>
  <c r="M6" i="79" s="1"/>
  <c r="L5" i="79"/>
  <c r="M5" i="79" s="1"/>
  <c r="AC11" i="79"/>
  <c r="AA11" i="79"/>
  <c r="AB11" i="79" s="1"/>
  <c r="AC6" i="79"/>
  <c r="AA6" i="79"/>
  <c r="AB6" i="79" s="1"/>
  <c r="AA9" i="79"/>
  <c r="AB9" i="79" s="1"/>
  <c r="AA16" i="79"/>
  <c r="AB16" i="79" s="1"/>
  <c r="AA13" i="79"/>
  <c r="AB13" i="79" s="1"/>
  <c r="AC13" i="79"/>
  <c r="AA10" i="79"/>
  <c r="AB10" i="79" s="1"/>
  <c r="M3" i="80" l="1"/>
  <c r="P19" i="80" s="1"/>
  <c r="AD15" i="80"/>
  <c r="AD11" i="80"/>
  <c r="V9" i="80"/>
  <c r="AB3" i="80"/>
  <c r="AE11" i="80" s="1"/>
  <c r="AF11" i="80" s="1"/>
  <c r="G11" i="80" s="1"/>
  <c r="T12" i="80"/>
  <c r="U12" i="80" s="1"/>
  <c r="N14" i="80"/>
  <c r="O14" i="80" s="1"/>
  <c r="V18" i="80"/>
  <c r="P13" i="80"/>
  <c r="T19" i="80"/>
  <c r="U19" i="80" s="1"/>
  <c r="N15" i="80"/>
  <c r="O15" i="80" s="1"/>
  <c r="V10" i="80"/>
  <c r="V16" i="80"/>
  <c r="T9" i="80"/>
  <c r="U9" i="80" s="1"/>
  <c r="N7" i="80"/>
  <c r="O7" i="80" s="1"/>
  <c r="V11" i="80"/>
  <c r="V19" i="80"/>
  <c r="P18" i="80"/>
  <c r="V13" i="80"/>
  <c r="AD5" i="80"/>
  <c r="AD12" i="80"/>
  <c r="AD7" i="80"/>
  <c r="T15" i="80"/>
  <c r="U15" i="80" s="1"/>
  <c r="AD19" i="80"/>
  <c r="AD6" i="80"/>
  <c r="AD16" i="80"/>
  <c r="AD13" i="80"/>
  <c r="P14" i="80"/>
  <c r="T11" i="80"/>
  <c r="U11" i="80" s="1"/>
  <c r="V17" i="80"/>
  <c r="AD14" i="80"/>
  <c r="AD9" i="80"/>
  <c r="AD17" i="80"/>
  <c r="N11" i="80"/>
  <c r="O11" i="80" s="1"/>
  <c r="N19" i="80"/>
  <c r="O19" i="80" s="1"/>
  <c r="T5" i="80"/>
  <c r="T8" i="80"/>
  <c r="U8" i="80" s="1"/>
  <c r="V14" i="80"/>
  <c r="P17" i="80"/>
  <c r="P7" i="80"/>
  <c r="P15" i="80"/>
  <c r="AD18" i="80"/>
  <c r="V7" i="80"/>
  <c r="T17" i="80"/>
  <c r="U17" i="80" s="1"/>
  <c r="N6" i="80"/>
  <c r="T6" i="80"/>
  <c r="U6" i="80" s="1"/>
  <c r="V12" i="80"/>
  <c r="T16" i="80"/>
  <c r="U16" i="80" s="1"/>
  <c r="N18" i="80"/>
  <c r="O18" i="80" s="1"/>
  <c r="P11" i="80"/>
  <c r="N17" i="80"/>
  <c r="O17" i="80" s="1"/>
  <c r="AD8" i="80"/>
  <c r="AD10" i="80"/>
  <c r="D3" i="79"/>
  <c r="AC14" i="79"/>
  <c r="AC7" i="79"/>
  <c r="AC16" i="79"/>
  <c r="AC10" i="79"/>
  <c r="AC9" i="79"/>
  <c r="AC8" i="79"/>
  <c r="AB3" i="79"/>
  <c r="M3" i="79"/>
  <c r="V15" i="80" l="1"/>
  <c r="N16" i="80"/>
  <c r="O16" i="80" s="1"/>
  <c r="P5" i="80"/>
  <c r="N9" i="80"/>
  <c r="O9" i="80" s="1"/>
  <c r="P9" i="80"/>
  <c r="P12" i="80"/>
  <c r="N13" i="80"/>
  <c r="O13" i="80" s="1"/>
  <c r="N10" i="80"/>
  <c r="O10" i="80" s="1"/>
  <c r="T14" i="80"/>
  <c r="U14" i="80" s="1"/>
  <c r="N8" i="80"/>
  <c r="N12" i="80"/>
  <c r="O12" i="80" s="1"/>
  <c r="N5" i="80"/>
  <c r="O5" i="80" s="1"/>
  <c r="T18" i="80"/>
  <c r="U18" i="80" s="1"/>
  <c r="T10" i="80"/>
  <c r="U10" i="80" s="1"/>
  <c r="T13" i="80"/>
  <c r="U13" i="80" s="1"/>
  <c r="AE17" i="80"/>
  <c r="AF17" i="80" s="1"/>
  <c r="G17" i="80" s="1"/>
  <c r="AE15" i="80"/>
  <c r="AF15" i="80" s="1"/>
  <c r="G15" i="80" s="1"/>
  <c r="AE13" i="80"/>
  <c r="AF13" i="80" s="1"/>
  <c r="G13" i="80" s="1"/>
  <c r="T7" i="80"/>
  <c r="U7" i="80" s="1"/>
  <c r="P16" i="80"/>
  <c r="P10" i="80"/>
  <c r="AE7" i="80"/>
  <c r="AF7" i="80" s="1"/>
  <c r="G7" i="80" s="1"/>
  <c r="AE18" i="80"/>
  <c r="AF18" i="80" s="1"/>
  <c r="G18" i="80" s="1"/>
  <c r="AE16" i="80"/>
  <c r="AF16" i="80" s="1"/>
  <c r="G16" i="80" s="1"/>
  <c r="AE9" i="80"/>
  <c r="AF9" i="80" s="1"/>
  <c r="G9" i="80" s="1"/>
  <c r="AE6" i="80"/>
  <c r="AF6" i="80" s="1"/>
  <c r="G6" i="80" s="1"/>
  <c r="AE12" i="80"/>
  <c r="AF12" i="80" s="1"/>
  <c r="G12" i="80" s="1"/>
  <c r="AE10" i="80"/>
  <c r="AF10" i="80" s="1"/>
  <c r="G10" i="80" s="1"/>
  <c r="AE8" i="80"/>
  <c r="AF8" i="80" s="1"/>
  <c r="G8" i="80" s="1"/>
  <c r="AE14" i="80"/>
  <c r="AF14" i="80" s="1"/>
  <c r="G14" i="80" s="1"/>
  <c r="AE19" i="80"/>
  <c r="AF19" i="80" s="1"/>
  <c r="G19" i="80" s="1"/>
  <c r="AE5" i="80"/>
  <c r="AF5" i="80" s="1"/>
  <c r="G5" i="80" s="1"/>
  <c r="V6" i="80"/>
  <c r="V8" i="80"/>
  <c r="U5" i="80"/>
  <c r="O8" i="80"/>
  <c r="P8" i="80"/>
  <c r="O6" i="80"/>
  <c r="AD15" i="79"/>
  <c r="AE15" i="79" s="1"/>
  <c r="AF15" i="79" s="1"/>
  <c r="G15" i="79" s="1"/>
  <c r="AD5" i="79"/>
  <c r="AD9" i="79"/>
  <c r="AE9" i="79" s="1"/>
  <c r="AF9" i="79" s="1"/>
  <c r="G9" i="79" s="1"/>
  <c r="AD11" i="79"/>
  <c r="AE11" i="79" s="1"/>
  <c r="AF11" i="79" s="1"/>
  <c r="G11" i="79" s="1"/>
  <c r="AD17" i="79"/>
  <c r="AE17" i="79" s="1"/>
  <c r="AF17" i="79" s="1"/>
  <c r="G17" i="79" s="1"/>
  <c r="AD13" i="79"/>
  <c r="AE13" i="79" s="1"/>
  <c r="AF13" i="79" s="1"/>
  <c r="G13" i="79" s="1"/>
  <c r="AD12" i="79"/>
  <c r="AE12" i="79" s="1"/>
  <c r="AF12" i="79" s="1"/>
  <c r="G12" i="79" s="1"/>
  <c r="AD10" i="79"/>
  <c r="AE10" i="79" s="1"/>
  <c r="AF10" i="79" s="1"/>
  <c r="G10" i="79" s="1"/>
  <c r="AD18" i="79"/>
  <c r="AE18" i="79" s="1"/>
  <c r="AF18" i="79" s="1"/>
  <c r="G18" i="79" s="1"/>
  <c r="AD8" i="79"/>
  <c r="AE8" i="79" s="1"/>
  <c r="AF8" i="79" s="1"/>
  <c r="G8" i="79" s="1"/>
  <c r="AD6" i="79"/>
  <c r="AE6" i="79" s="1"/>
  <c r="AF6" i="79" s="1"/>
  <c r="G6" i="79" s="1"/>
  <c r="AD14" i="79"/>
  <c r="AE14" i="79" s="1"/>
  <c r="AF14" i="79" s="1"/>
  <c r="G14" i="79" s="1"/>
  <c r="AD7" i="79"/>
  <c r="AE7" i="79" s="1"/>
  <c r="AF7" i="79" s="1"/>
  <c r="G7" i="79" s="1"/>
  <c r="AD19" i="79"/>
  <c r="AE19" i="79" s="1"/>
  <c r="AF19" i="79" s="1"/>
  <c r="G19" i="79" s="1"/>
  <c r="AD16" i="79"/>
  <c r="AE16" i="79" s="1"/>
  <c r="AF16" i="79" s="1"/>
  <c r="G16" i="79" s="1"/>
  <c r="AE5" i="79"/>
  <c r="AF5" i="79" s="1"/>
  <c r="T19" i="79"/>
  <c r="P19" i="79"/>
  <c r="Y18" i="79"/>
  <c r="U18" i="79"/>
  <c r="V17" i="79"/>
  <c r="N17" i="79"/>
  <c r="O17" i="79" s="1"/>
  <c r="T15" i="79"/>
  <c r="P15" i="79"/>
  <c r="Y14" i="79"/>
  <c r="U14" i="79"/>
  <c r="V13" i="79"/>
  <c r="N13" i="79"/>
  <c r="O13" i="79" s="1"/>
  <c r="T11" i="79"/>
  <c r="P11" i="79"/>
  <c r="Y10" i="79"/>
  <c r="U10" i="79"/>
  <c r="V9" i="79"/>
  <c r="N9" i="79"/>
  <c r="O9" i="79" s="1"/>
  <c r="P9" i="79" s="1"/>
  <c r="T7" i="79"/>
  <c r="V19" i="79"/>
  <c r="N19" i="79"/>
  <c r="O19" i="79" s="1"/>
  <c r="V18" i="79"/>
  <c r="P18" i="79"/>
  <c r="V16" i="79"/>
  <c r="U15" i="79"/>
  <c r="N14" i="79"/>
  <c r="O14" i="79" s="1"/>
  <c r="U13" i="79"/>
  <c r="P13" i="79"/>
  <c r="Y12" i="79"/>
  <c r="T12" i="79"/>
  <c r="N12" i="79"/>
  <c r="O12" i="79" s="1"/>
  <c r="V10" i="79"/>
  <c r="V8" i="79"/>
  <c r="U7" i="79"/>
  <c r="V6" i="79"/>
  <c r="N6" i="79"/>
  <c r="O6" i="79" s="1"/>
  <c r="U19" i="79"/>
  <c r="T18" i="79"/>
  <c r="U16" i="79"/>
  <c r="Y15" i="79"/>
  <c r="N15" i="79"/>
  <c r="O15" i="79" s="1"/>
  <c r="Y13" i="79"/>
  <c r="T13" i="79"/>
  <c r="V11" i="79"/>
  <c r="T10" i="79"/>
  <c r="U8" i="79"/>
  <c r="Y7" i="79"/>
  <c r="N7" i="79"/>
  <c r="O7" i="79" s="1"/>
  <c r="Y6" i="79"/>
  <c r="U6" i="79"/>
  <c r="V5" i="79"/>
  <c r="N5" i="79"/>
  <c r="O5" i="79" s="1"/>
  <c r="N18" i="79"/>
  <c r="O18" i="79" s="1"/>
  <c r="U17" i="79"/>
  <c r="P17" i="79"/>
  <c r="Y16" i="79"/>
  <c r="T16" i="79"/>
  <c r="N16" i="79"/>
  <c r="O16" i="79" s="1"/>
  <c r="V14" i="79"/>
  <c r="V12" i="79"/>
  <c r="U11" i="79"/>
  <c r="N10" i="79"/>
  <c r="O10" i="79" s="1"/>
  <c r="U9" i="79"/>
  <c r="Y8" i="79"/>
  <c r="T8" i="79"/>
  <c r="N8" i="79"/>
  <c r="O8" i="79" s="1"/>
  <c r="Y19" i="79"/>
  <c r="Y11" i="79"/>
  <c r="Y9" i="79"/>
  <c r="V7" i="79"/>
  <c r="P6" i="79"/>
  <c r="P5" i="79"/>
  <c r="U12" i="79"/>
  <c r="T9" i="79"/>
  <c r="U5" i="79"/>
  <c r="T17" i="79"/>
  <c r="Y17" i="79"/>
  <c r="V15" i="79"/>
  <c r="T14" i="79"/>
  <c r="P12" i="79"/>
  <c r="N11" i="79"/>
  <c r="O11" i="79" s="1"/>
  <c r="T6" i="79"/>
  <c r="T5" i="79"/>
  <c r="Y5" i="79"/>
  <c r="U3" i="80" l="1"/>
  <c r="AE3" i="80"/>
  <c r="V5" i="80"/>
  <c r="W11" i="80" s="1"/>
  <c r="X11" i="80" s="1"/>
  <c r="Y11" i="80" s="1"/>
  <c r="AF3" i="80"/>
  <c r="G3" i="80"/>
  <c r="O3" i="80"/>
  <c r="P6" i="80"/>
  <c r="P7" i="79"/>
  <c r="P16" i="79"/>
  <c r="P14" i="79"/>
  <c r="P10" i="79"/>
  <c r="Q13" i="79" s="1"/>
  <c r="R13" i="79" s="1"/>
  <c r="S13" i="79" s="1"/>
  <c r="Z13" i="79" s="1"/>
  <c r="F13" i="79" s="1"/>
  <c r="H13" i="79" s="1"/>
  <c r="W5" i="79"/>
  <c r="P8" i="79"/>
  <c r="O3" i="79"/>
  <c r="W18" i="79"/>
  <c r="W17" i="79"/>
  <c r="W14" i="79"/>
  <c r="W11" i="79"/>
  <c r="W16" i="79"/>
  <c r="W6" i="79"/>
  <c r="W10" i="79"/>
  <c r="W19" i="79"/>
  <c r="W9" i="79"/>
  <c r="G5" i="79"/>
  <c r="G3" i="79" s="1"/>
  <c r="AF3" i="79"/>
  <c r="U3" i="79"/>
  <c r="W12" i="79"/>
  <c r="Y3" i="79"/>
  <c r="W15" i="79"/>
  <c r="W7" i="79"/>
  <c r="W8" i="79"/>
  <c r="W13" i="79"/>
  <c r="AE3" i="79"/>
  <c r="W18" i="80" l="1"/>
  <c r="X18" i="80" s="1"/>
  <c r="Y18" i="80" s="1"/>
  <c r="W12" i="80"/>
  <c r="X12" i="80" s="1"/>
  <c r="Y12" i="80" s="1"/>
  <c r="W13" i="80"/>
  <c r="X13" i="80" s="1"/>
  <c r="W17" i="80"/>
  <c r="X17" i="80" s="1"/>
  <c r="Y17" i="80" s="1"/>
  <c r="W8" i="80"/>
  <c r="X8" i="80" s="1"/>
  <c r="Y8" i="80" s="1"/>
  <c r="W6" i="80"/>
  <c r="X6" i="80" s="1"/>
  <c r="Y6" i="80" s="1"/>
  <c r="W15" i="80"/>
  <c r="X15" i="80" s="1"/>
  <c r="Y15" i="80" s="1"/>
  <c r="W5" i="80"/>
  <c r="X5" i="80" s="1"/>
  <c r="Y5" i="80" s="1"/>
  <c r="W16" i="80"/>
  <c r="X16" i="80" s="1"/>
  <c r="Y16" i="80" s="1"/>
  <c r="W9" i="80"/>
  <c r="X9" i="80" s="1"/>
  <c r="Y9" i="80" s="1"/>
  <c r="W14" i="80"/>
  <c r="X14" i="80" s="1"/>
  <c r="Y14" i="80" s="1"/>
  <c r="W10" i="80"/>
  <c r="X10" i="80" s="1"/>
  <c r="Y10" i="80" s="1"/>
  <c r="W7" i="80"/>
  <c r="X7" i="80" s="1"/>
  <c r="Y7" i="80" s="1"/>
  <c r="W19" i="80"/>
  <c r="X19" i="80" s="1"/>
  <c r="Y19" i="80" s="1"/>
  <c r="Y13" i="80"/>
  <c r="Q18" i="80"/>
  <c r="R18" i="80" s="1"/>
  <c r="S18" i="80" s="1"/>
  <c r="Z18" i="80" s="1"/>
  <c r="F18" i="80" s="1"/>
  <c r="H18" i="80" s="1"/>
  <c r="Q16" i="80"/>
  <c r="R16" i="80" s="1"/>
  <c r="S16" i="80" s="1"/>
  <c r="Z16" i="80" s="1"/>
  <c r="F16" i="80" s="1"/>
  <c r="H16" i="80" s="1"/>
  <c r="Q9" i="80"/>
  <c r="R9" i="80" s="1"/>
  <c r="S9" i="80" s="1"/>
  <c r="Q10" i="80"/>
  <c r="R10" i="80" s="1"/>
  <c r="S10" i="80" s="1"/>
  <c r="Q14" i="80"/>
  <c r="R14" i="80" s="1"/>
  <c r="S14" i="80" s="1"/>
  <c r="Z14" i="80" s="1"/>
  <c r="F14" i="80" s="1"/>
  <c r="H14" i="80" s="1"/>
  <c r="Q13" i="80"/>
  <c r="R13" i="80" s="1"/>
  <c r="S13" i="80" s="1"/>
  <c r="Z13" i="80" s="1"/>
  <c r="F13" i="80" s="1"/>
  <c r="H13" i="80" s="1"/>
  <c r="Q7" i="80"/>
  <c r="R7" i="80" s="1"/>
  <c r="S7" i="80" s="1"/>
  <c r="Z7" i="80" s="1"/>
  <c r="F7" i="80" s="1"/>
  <c r="H7" i="80" s="1"/>
  <c r="Q6" i="80"/>
  <c r="R6" i="80" s="1"/>
  <c r="S6" i="80" s="1"/>
  <c r="Q8" i="80"/>
  <c r="R8" i="80" s="1"/>
  <c r="S8" i="80" s="1"/>
  <c r="Q19" i="80"/>
  <c r="R19" i="80" s="1"/>
  <c r="S19" i="80" s="1"/>
  <c r="Q12" i="80"/>
  <c r="R12" i="80" s="1"/>
  <c r="S12" i="80" s="1"/>
  <c r="Z12" i="80" s="1"/>
  <c r="F12" i="80" s="1"/>
  <c r="H12" i="80" s="1"/>
  <c r="Q5" i="80"/>
  <c r="R5" i="80" s="1"/>
  <c r="Q17" i="80"/>
  <c r="R17" i="80" s="1"/>
  <c r="S17" i="80" s="1"/>
  <c r="Z17" i="80" s="1"/>
  <c r="F17" i="80" s="1"/>
  <c r="H17" i="80" s="1"/>
  <c r="Q11" i="80"/>
  <c r="R11" i="80" s="1"/>
  <c r="S11" i="80" s="1"/>
  <c r="Z11" i="80" s="1"/>
  <c r="F11" i="80" s="1"/>
  <c r="H11" i="80" s="1"/>
  <c r="Q15" i="80"/>
  <c r="R15" i="80" s="1"/>
  <c r="S15" i="80" s="1"/>
  <c r="Z15" i="80" s="1"/>
  <c r="F15" i="80" s="1"/>
  <c r="H15" i="80" s="1"/>
  <c r="Q9" i="79"/>
  <c r="X5" i="79"/>
  <c r="X7" i="79"/>
  <c r="X13" i="79"/>
  <c r="Q8" i="79"/>
  <c r="R8" i="79" s="1"/>
  <c r="S8" i="79" s="1"/>
  <c r="Z8" i="79" s="1"/>
  <c r="F8" i="79" s="1"/>
  <c r="H8" i="79" s="1"/>
  <c r="Q7" i="79"/>
  <c r="R7" i="79" s="1"/>
  <c r="S7" i="79" s="1"/>
  <c r="Z7" i="79" s="1"/>
  <c r="F7" i="79" s="1"/>
  <c r="H7" i="79" s="1"/>
  <c r="Q12" i="79"/>
  <c r="R12" i="79" s="1"/>
  <c r="S12" i="79" s="1"/>
  <c r="Z12" i="79" s="1"/>
  <c r="F12" i="79" s="1"/>
  <c r="H12" i="79" s="1"/>
  <c r="Q15" i="79"/>
  <c r="R15" i="79" s="1"/>
  <c r="S15" i="79" s="1"/>
  <c r="Z15" i="79" s="1"/>
  <c r="F15" i="79" s="1"/>
  <c r="H15" i="79" s="1"/>
  <c r="Q11" i="79"/>
  <c r="R11" i="79" s="1"/>
  <c r="S11" i="79" s="1"/>
  <c r="Z11" i="79" s="1"/>
  <c r="F11" i="79" s="1"/>
  <c r="H11" i="79" s="1"/>
  <c r="Q18" i="79"/>
  <c r="R18" i="79" s="1"/>
  <c r="S18" i="79" s="1"/>
  <c r="Z18" i="79" s="1"/>
  <c r="F18" i="79" s="1"/>
  <c r="H18" i="79" s="1"/>
  <c r="Q6" i="79"/>
  <c r="R6" i="79" s="1"/>
  <c r="S6" i="79" s="1"/>
  <c r="Z6" i="79" s="1"/>
  <c r="F6" i="79" s="1"/>
  <c r="H6" i="79" s="1"/>
  <c r="X12" i="79"/>
  <c r="R9" i="79"/>
  <c r="S9" i="79" s="1"/>
  <c r="Z9" i="79" s="1"/>
  <c r="F9" i="79" s="1"/>
  <c r="H9" i="79" s="1"/>
  <c r="Q16" i="79"/>
  <c r="R16" i="79" s="1"/>
  <c r="S16" i="79" s="1"/>
  <c r="Z16" i="79" s="1"/>
  <c r="F16" i="79" s="1"/>
  <c r="H16" i="79" s="1"/>
  <c r="Q17" i="79"/>
  <c r="R17" i="79" s="1"/>
  <c r="S17" i="79" s="1"/>
  <c r="Z17" i="79" s="1"/>
  <c r="F17" i="79" s="1"/>
  <c r="H17" i="79" s="1"/>
  <c r="Q19" i="79"/>
  <c r="R19" i="79" s="1"/>
  <c r="S19" i="79" s="1"/>
  <c r="Z19" i="79" s="1"/>
  <c r="F19" i="79" s="1"/>
  <c r="H19" i="79" s="1"/>
  <c r="Q10" i="79"/>
  <c r="R10" i="79" s="1"/>
  <c r="S10" i="79" s="1"/>
  <c r="Z10" i="79" s="1"/>
  <c r="F10" i="79" s="1"/>
  <c r="H10" i="79" s="1"/>
  <c r="Q5" i="79"/>
  <c r="R5" i="79" s="1"/>
  <c r="S5" i="79" s="1"/>
  <c r="Q14" i="79"/>
  <c r="R14" i="79" s="1"/>
  <c r="S14" i="79" s="1"/>
  <c r="Z14" i="79" s="1"/>
  <c r="F14" i="79" s="1"/>
  <c r="H14" i="79" s="1"/>
  <c r="X10" i="79"/>
  <c r="X16" i="79"/>
  <c r="X14" i="79"/>
  <c r="X9" i="79"/>
  <c r="X15" i="79"/>
  <c r="X19" i="79"/>
  <c r="X11" i="79"/>
  <c r="X6" i="79"/>
  <c r="X18" i="79"/>
  <c r="X8" i="79"/>
  <c r="X17" i="79"/>
  <c r="J6" i="51"/>
  <c r="K6" i="51"/>
  <c r="J7" i="51"/>
  <c r="K7" i="51"/>
  <c r="J8" i="51"/>
  <c r="K8" i="51"/>
  <c r="J9" i="51"/>
  <c r="K9" i="51"/>
  <c r="J10" i="51"/>
  <c r="K10" i="51"/>
  <c r="J11" i="51"/>
  <c r="K11" i="51"/>
  <c r="J12" i="51"/>
  <c r="K12" i="51"/>
  <c r="J13" i="51"/>
  <c r="K13" i="51"/>
  <c r="J14" i="51"/>
  <c r="K14" i="51"/>
  <c r="J15" i="51"/>
  <c r="K15" i="51"/>
  <c r="J16" i="51"/>
  <c r="K16" i="51"/>
  <c r="J17" i="51"/>
  <c r="K17" i="51"/>
  <c r="J18" i="51"/>
  <c r="K18" i="51"/>
  <c r="J19" i="51"/>
  <c r="K19" i="51"/>
  <c r="J20" i="51"/>
  <c r="K20" i="51"/>
  <c r="J21" i="51"/>
  <c r="K21" i="51"/>
  <c r="J22" i="51"/>
  <c r="K22" i="51"/>
  <c r="J23" i="51"/>
  <c r="K23" i="51"/>
  <c r="J24" i="51"/>
  <c r="K24" i="51"/>
  <c r="J25" i="51"/>
  <c r="K25" i="51"/>
  <c r="J26" i="51"/>
  <c r="K26" i="51"/>
  <c r="J27" i="51"/>
  <c r="K27" i="51"/>
  <c r="J28" i="51"/>
  <c r="K28" i="51"/>
  <c r="J29" i="51"/>
  <c r="K29" i="51"/>
  <c r="J30" i="51"/>
  <c r="K30" i="51"/>
  <c r="J31" i="51"/>
  <c r="K31" i="51"/>
  <c r="J32" i="51"/>
  <c r="K32" i="51"/>
  <c r="J33" i="51"/>
  <c r="K33" i="51"/>
  <c r="J34" i="51"/>
  <c r="K34" i="51"/>
  <c r="J35" i="51"/>
  <c r="K35" i="51"/>
  <c r="J36" i="51"/>
  <c r="K36" i="51"/>
  <c r="J37" i="51"/>
  <c r="K37" i="51"/>
  <c r="J38" i="51"/>
  <c r="K38" i="51"/>
  <c r="J39" i="51"/>
  <c r="K39" i="51"/>
  <c r="J40" i="51"/>
  <c r="K40" i="51"/>
  <c r="K5" i="51"/>
  <c r="J5" i="51"/>
  <c r="K19" i="61"/>
  <c r="J19" i="61"/>
  <c r="A19" i="61"/>
  <c r="K18" i="61"/>
  <c r="J18" i="61"/>
  <c r="A18" i="61"/>
  <c r="K17" i="61"/>
  <c r="J17" i="61"/>
  <c r="A17" i="61"/>
  <c r="K16" i="61"/>
  <c r="J16" i="61"/>
  <c r="A16" i="61"/>
  <c r="K15" i="61"/>
  <c r="J15" i="61"/>
  <c r="A15" i="61"/>
  <c r="K14" i="61"/>
  <c r="J14" i="61"/>
  <c r="A14" i="61"/>
  <c r="K13" i="61"/>
  <c r="J13" i="61"/>
  <c r="A13" i="61"/>
  <c r="K12" i="61"/>
  <c r="J12" i="61"/>
  <c r="A12" i="61"/>
  <c r="K11" i="61"/>
  <c r="J11" i="61"/>
  <c r="A11" i="61"/>
  <c r="K10" i="61"/>
  <c r="J10" i="61"/>
  <c r="A10" i="61"/>
  <c r="K9" i="61"/>
  <c r="J9" i="61"/>
  <c r="A9" i="61"/>
  <c r="K8" i="61"/>
  <c r="J8" i="61"/>
  <c r="A8" i="61"/>
  <c r="K7" i="61"/>
  <c r="J7" i="61"/>
  <c r="A7" i="61"/>
  <c r="K6" i="61"/>
  <c r="J6" i="61"/>
  <c r="A6" i="61"/>
  <c r="K5" i="61"/>
  <c r="J5" i="61"/>
  <c r="A5" i="61"/>
  <c r="E4" i="61"/>
  <c r="H4" i="61" s="1"/>
  <c r="C4" i="61"/>
  <c r="C3" i="61" s="1"/>
  <c r="A4" i="61"/>
  <c r="Z10" i="80" l="1"/>
  <c r="F10" i="80" s="1"/>
  <c r="H10" i="80" s="1"/>
  <c r="Z8" i="80"/>
  <c r="F8" i="80" s="1"/>
  <c r="H8" i="80" s="1"/>
  <c r="Z19" i="80"/>
  <c r="F19" i="80" s="1"/>
  <c r="H19" i="80" s="1"/>
  <c r="Z6" i="80"/>
  <c r="F6" i="80" s="1"/>
  <c r="H6" i="80" s="1"/>
  <c r="Y3" i="80"/>
  <c r="Z9" i="80"/>
  <c r="F9" i="80" s="1"/>
  <c r="H9" i="80" s="1"/>
  <c r="X3" i="80"/>
  <c r="S5" i="80"/>
  <c r="R3" i="80"/>
  <c r="X3" i="79"/>
  <c r="R3" i="79"/>
  <c r="S3" i="79"/>
  <c r="Z5" i="79"/>
  <c r="J3" i="61"/>
  <c r="K3" i="51"/>
  <c r="E3" i="61"/>
  <c r="K3" i="61"/>
  <c r="D9" i="61" s="1"/>
  <c r="AA9" i="61" s="1"/>
  <c r="AB9" i="61" s="1"/>
  <c r="Z5" i="80" l="1"/>
  <c r="S3" i="80"/>
  <c r="Z3" i="79"/>
  <c r="F5" i="79"/>
  <c r="D8" i="61"/>
  <c r="AA8" i="61" s="1"/>
  <c r="AB8" i="61" s="1"/>
  <c r="D7" i="61"/>
  <c r="L7" i="61" s="1"/>
  <c r="M7" i="61" s="1"/>
  <c r="D16" i="61"/>
  <c r="AA16" i="61" s="1"/>
  <c r="AB16" i="61" s="1"/>
  <c r="D14" i="61"/>
  <c r="AA14" i="61" s="1"/>
  <c r="AB14" i="61" s="1"/>
  <c r="D6" i="61"/>
  <c r="AA6" i="61" s="1"/>
  <c r="AB6" i="61" s="1"/>
  <c r="AC6" i="61" s="1"/>
  <c r="D19" i="61"/>
  <c r="L19" i="61" s="1"/>
  <c r="M19" i="61" s="1"/>
  <c r="D10" i="61"/>
  <c r="AA10" i="61" s="1"/>
  <c r="AB10" i="61" s="1"/>
  <c r="D11" i="61"/>
  <c r="AC11" i="61" s="1"/>
  <c r="D15" i="61"/>
  <c r="AC15" i="61" s="1"/>
  <c r="D13" i="61"/>
  <c r="L13" i="61" s="1"/>
  <c r="M13" i="61" s="1"/>
  <c r="D12" i="61"/>
  <c r="L12" i="61" s="1"/>
  <c r="M12" i="61" s="1"/>
  <c r="D18" i="61"/>
  <c r="AA18" i="61" s="1"/>
  <c r="AB18" i="61" s="1"/>
  <c r="L9" i="61"/>
  <c r="M9" i="61" s="1"/>
  <c r="D17" i="61"/>
  <c r="L17" i="61" s="1"/>
  <c r="M17" i="61" s="1"/>
  <c r="D5" i="61"/>
  <c r="L5" i="61" s="1"/>
  <c r="M5" i="61" s="1"/>
  <c r="AC9" i="61"/>
  <c r="F5" i="80" l="1"/>
  <c r="Z3" i="80"/>
  <c r="F3" i="79"/>
  <c r="H5" i="79"/>
  <c r="L8" i="61"/>
  <c r="M8" i="61" s="1"/>
  <c r="AA7" i="61"/>
  <c r="AB7" i="61" s="1"/>
  <c r="L16" i="61"/>
  <c r="M16" i="61" s="1"/>
  <c r="L10" i="61"/>
  <c r="M10" i="61" s="1"/>
  <c r="L14" i="61"/>
  <c r="M14" i="61" s="1"/>
  <c r="L6" i="61"/>
  <c r="M6" i="61" s="1"/>
  <c r="AA15" i="61"/>
  <c r="AB15" i="61" s="1"/>
  <c r="AC19" i="61"/>
  <c r="AA19" i="61"/>
  <c r="AB19" i="61" s="1"/>
  <c r="L15" i="61"/>
  <c r="M15" i="61" s="1"/>
  <c r="AA13" i="61"/>
  <c r="AB13" i="61" s="1"/>
  <c r="AC13" i="61"/>
  <c r="AA11" i="61"/>
  <c r="AB11" i="61" s="1"/>
  <c r="AC12" i="61"/>
  <c r="L11" i="61"/>
  <c r="M11" i="61" s="1"/>
  <c r="AA12" i="61"/>
  <c r="AB12" i="61" s="1"/>
  <c r="L18" i="61"/>
  <c r="M18" i="61" s="1"/>
  <c r="AC18" i="61"/>
  <c r="AA5" i="61"/>
  <c r="AB5" i="61" s="1"/>
  <c r="AA17" i="61"/>
  <c r="AB17" i="61" s="1"/>
  <c r="D3" i="61"/>
  <c r="AC16" i="61"/>
  <c r="AC8" i="61"/>
  <c r="AC10" i="61"/>
  <c r="AC14" i="61"/>
  <c r="H5" i="80" l="1"/>
  <c r="H3" i="80" s="1"/>
  <c r="F3" i="80"/>
  <c r="H3" i="79"/>
  <c r="AC17" i="61"/>
  <c r="AC7" i="61"/>
  <c r="AC5" i="61"/>
  <c r="M3" i="61"/>
  <c r="P19" i="61" s="1"/>
  <c r="AB3" i="61"/>
  <c r="A18" i="51"/>
  <c r="A17" i="51"/>
  <c r="A16" i="51"/>
  <c r="A15" i="51"/>
  <c r="A14" i="51"/>
  <c r="A13" i="51"/>
  <c r="A12" i="51"/>
  <c r="A11" i="51"/>
  <c r="A10" i="51"/>
  <c r="A9" i="51"/>
  <c r="A8" i="51"/>
  <c r="A7" i="51"/>
  <c r="A6" i="51"/>
  <c r="A5" i="51"/>
  <c r="E4" i="51"/>
  <c r="H4" i="51" s="1"/>
  <c r="C4" i="51"/>
  <c r="A4" i="51"/>
  <c r="I5" i="80" l="1"/>
  <c r="I18" i="80"/>
  <c r="I7" i="80"/>
  <c r="I8" i="80"/>
  <c r="I11" i="80"/>
  <c r="I10" i="80"/>
  <c r="I6" i="80"/>
  <c r="I12" i="80"/>
  <c r="I4" i="80"/>
  <c r="I13" i="80"/>
  <c r="I14" i="80"/>
  <c r="I9" i="80"/>
  <c r="I19" i="80"/>
  <c r="I16" i="80"/>
  <c r="I15" i="80"/>
  <c r="I17" i="80"/>
  <c r="I4" i="79"/>
  <c r="I12" i="79"/>
  <c r="I8" i="79"/>
  <c r="I6" i="79"/>
  <c r="I19" i="79"/>
  <c r="I16" i="79"/>
  <c r="I11" i="79"/>
  <c r="I9" i="79"/>
  <c r="I13" i="79"/>
  <c r="I15" i="79"/>
  <c r="I7" i="79"/>
  <c r="I18" i="79"/>
  <c r="I14" i="79"/>
  <c r="I10" i="79"/>
  <c r="I17" i="79"/>
  <c r="I5" i="79"/>
  <c r="AD17" i="61"/>
  <c r="AE17" i="61" s="1"/>
  <c r="AF17" i="61" s="1"/>
  <c r="G17" i="61" s="1"/>
  <c r="AD10" i="61"/>
  <c r="AE10" i="61" s="1"/>
  <c r="AF10" i="61" s="1"/>
  <c r="G10" i="61" s="1"/>
  <c r="AD19" i="61"/>
  <c r="AE19" i="61" s="1"/>
  <c r="AF19" i="61" s="1"/>
  <c r="G19" i="61" s="1"/>
  <c r="AD15" i="61"/>
  <c r="AE15" i="61" s="1"/>
  <c r="AF15" i="61" s="1"/>
  <c r="G15" i="61" s="1"/>
  <c r="AD7" i="61"/>
  <c r="AE7" i="61" s="1"/>
  <c r="AF7" i="61" s="1"/>
  <c r="G7" i="61" s="1"/>
  <c r="AD11" i="61"/>
  <c r="AE11" i="61" s="1"/>
  <c r="AF11" i="61" s="1"/>
  <c r="G11" i="61" s="1"/>
  <c r="AD8" i="61"/>
  <c r="AE8" i="61" s="1"/>
  <c r="AF8" i="61" s="1"/>
  <c r="G8" i="61" s="1"/>
  <c r="AD18" i="61"/>
  <c r="AE18" i="61" s="1"/>
  <c r="AF18" i="61" s="1"/>
  <c r="G18" i="61" s="1"/>
  <c r="AD13" i="61"/>
  <c r="AE13" i="61" s="1"/>
  <c r="AF13" i="61" s="1"/>
  <c r="G13" i="61" s="1"/>
  <c r="AD14" i="61"/>
  <c r="AE14" i="61" s="1"/>
  <c r="AF14" i="61" s="1"/>
  <c r="G14" i="61" s="1"/>
  <c r="AD5" i="61"/>
  <c r="AE5" i="61" s="1"/>
  <c r="AF5" i="61" s="1"/>
  <c r="AD9" i="61"/>
  <c r="AE9" i="61" s="1"/>
  <c r="AF9" i="61" s="1"/>
  <c r="G9" i="61" s="1"/>
  <c r="AD16" i="61"/>
  <c r="AE16" i="61" s="1"/>
  <c r="AF16" i="61" s="1"/>
  <c r="G16" i="61" s="1"/>
  <c r="AD12" i="61"/>
  <c r="AE12" i="61" s="1"/>
  <c r="AF12" i="61" s="1"/>
  <c r="G12" i="61" s="1"/>
  <c r="AD6" i="61"/>
  <c r="AE6" i="61" s="1"/>
  <c r="AF6" i="61" s="1"/>
  <c r="G6" i="61" s="1"/>
  <c r="V19" i="61"/>
  <c r="V12" i="61"/>
  <c r="N16" i="61"/>
  <c r="O16" i="61" s="1"/>
  <c r="N5" i="61"/>
  <c r="O5" i="61" s="1"/>
  <c r="P5" i="61" s="1"/>
  <c r="P12" i="61"/>
  <c r="P15" i="61"/>
  <c r="T14" i="61"/>
  <c r="U14" i="61" s="1"/>
  <c r="T9" i="61"/>
  <c r="U9" i="61" s="1"/>
  <c r="V11" i="61"/>
  <c r="T6" i="61"/>
  <c r="U6" i="61" s="1"/>
  <c r="V13" i="61"/>
  <c r="V17" i="61"/>
  <c r="T7" i="61"/>
  <c r="U7" i="61" s="1"/>
  <c r="N9" i="61"/>
  <c r="O9" i="61" s="1"/>
  <c r="T10" i="61"/>
  <c r="U10" i="61" s="1"/>
  <c r="T15" i="61"/>
  <c r="U15" i="61" s="1"/>
  <c r="N7" i="61"/>
  <c r="O7" i="61" s="1"/>
  <c r="P7" i="61" s="1"/>
  <c r="N14" i="61"/>
  <c r="O14" i="61" s="1"/>
  <c r="P18" i="61"/>
  <c r="T18" i="61"/>
  <c r="U18" i="61" s="1"/>
  <c r="P11" i="61"/>
  <c r="V15" i="61"/>
  <c r="N17" i="61"/>
  <c r="O17" i="61" s="1"/>
  <c r="N12" i="61"/>
  <c r="O12" i="61" s="1"/>
  <c r="N18" i="61"/>
  <c r="O18" i="61" s="1"/>
  <c r="N11" i="61"/>
  <c r="O11" i="61" s="1"/>
  <c r="P13" i="61"/>
  <c r="N6" i="61"/>
  <c r="O6" i="61" s="1"/>
  <c r="T19" i="61"/>
  <c r="U19" i="61" s="1"/>
  <c r="T16" i="61"/>
  <c r="U16" i="61" s="1"/>
  <c r="N10" i="61"/>
  <c r="O10" i="61" s="1"/>
  <c r="T11" i="61"/>
  <c r="U11" i="61" s="1"/>
  <c r="T13" i="61"/>
  <c r="U13" i="61" s="1"/>
  <c r="T5" i="61"/>
  <c r="U5" i="61" s="1"/>
  <c r="T17" i="61"/>
  <c r="U17" i="61" s="1"/>
  <c r="N15" i="61"/>
  <c r="O15" i="61" s="1"/>
  <c r="N8" i="61"/>
  <c r="O8" i="61" s="1"/>
  <c r="V18" i="61"/>
  <c r="T8" i="61"/>
  <c r="U8" i="61" s="1"/>
  <c r="N13" i="61"/>
  <c r="O13" i="61" s="1"/>
  <c r="N19" i="61"/>
  <c r="O19" i="61" s="1"/>
  <c r="T12" i="61"/>
  <c r="U12" i="61" s="1"/>
  <c r="E3" i="51"/>
  <c r="D21" i="51"/>
  <c r="D23" i="51"/>
  <c r="D25" i="51"/>
  <c r="D27" i="51"/>
  <c r="D29" i="51"/>
  <c r="D31" i="51"/>
  <c r="D20" i="51"/>
  <c r="D24" i="51"/>
  <c r="D28" i="51"/>
  <c r="D32" i="51"/>
  <c r="D22" i="51"/>
  <c r="D35" i="51"/>
  <c r="D37" i="51"/>
  <c r="D26" i="51"/>
  <c r="D30" i="51"/>
  <c r="D33" i="51"/>
  <c r="D34" i="51"/>
  <c r="D36" i="51"/>
  <c r="D38" i="51"/>
  <c r="D40" i="51"/>
  <c r="D39" i="51"/>
  <c r="D18" i="51"/>
  <c r="D19" i="51"/>
  <c r="D15" i="51"/>
  <c r="D11" i="51"/>
  <c r="D7" i="51"/>
  <c r="D17" i="51"/>
  <c r="D14" i="51"/>
  <c r="D13" i="51"/>
  <c r="D12" i="51"/>
  <c r="D5" i="51"/>
  <c r="D16" i="51"/>
  <c r="D10" i="51"/>
  <c r="D6" i="51"/>
  <c r="D9" i="51"/>
  <c r="D8" i="51"/>
  <c r="C3" i="51"/>
  <c r="I3" i="80" l="1"/>
  <c r="I3" i="79"/>
  <c r="P14" i="61"/>
  <c r="P17" i="61"/>
  <c r="P16" i="61"/>
  <c r="P10" i="61"/>
  <c r="V7" i="61"/>
  <c r="V10" i="61"/>
  <c r="V14" i="61"/>
  <c r="V16" i="61"/>
  <c r="V5" i="61"/>
  <c r="V9" i="61"/>
  <c r="V6" i="61"/>
  <c r="V8" i="61"/>
  <c r="P6" i="61"/>
  <c r="P9" i="61"/>
  <c r="U3" i="61"/>
  <c r="O3" i="61"/>
  <c r="P8" i="61"/>
  <c r="AE3" i="61"/>
  <c r="AF3" i="61"/>
  <c r="G5" i="61"/>
  <c r="G3" i="61" s="1"/>
  <c r="L8" i="51"/>
  <c r="M8" i="51" s="1"/>
  <c r="L16" i="51"/>
  <c r="M16" i="51" s="1"/>
  <c r="L14" i="51"/>
  <c r="M14" i="51" s="1"/>
  <c r="L9" i="51"/>
  <c r="M9" i="51" s="1"/>
  <c r="L6" i="51"/>
  <c r="M6" i="51" s="1"/>
  <c r="L12" i="51"/>
  <c r="M12" i="51" s="1"/>
  <c r="L7" i="51"/>
  <c r="M7" i="51" s="1"/>
  <c r="L18" i="51"/>
  <c r="M18" i="51" s="1"/>
  <c r="L10" i="51"/>
  <c r="M10" i="51" s="1"/>
  <c r="L15" i="51"/>
  <c r="M15" i="51" s="1"/>
  <c r="L17" i="51"/>
  <c r="M17" i="51" s="1"/>
  <c r="L19" i="51"/>
  <c r="M19" i="51" s="1"/>
  <c r="L13" i="51"/>
  <c r="M13" i="51" s="1"/>
  <c r="L11" i="51"/>
  <c r="M11" i="51" s="1"/>
  <c r="AA38" i="51"/>
  <c r="AB38" i="51" s="1"/>
  <c r="AC38" i="51"/>
  <c r="AC30" i="51"/>
  <c r="AA30" i="51"/>
  <c r="AB30" i="51" s="1"/>
  <c r="AC22" i="51"/>
  <c r="AA22" i="51"/>
  <c r="AB22" i="51" s="1"/>
  <c r="AC20" i="51"/>
  <c r="AA20" i="51"/>
  <c r="AB20" i="51" s="1"/>
  <c r="AA25" i="51"/>
  <c r="AB25" i="51" s="1"/>
  <c r="AC25" i="51"/>
  <c r="AC36" i="51"/>
  <c r="AA36" i="51"/>
  <c r="AB36" i="51" s="1"/>
  <c r="AC26" i="51"/>
  <c r="AA26" i="51"/>
  <c r="AB26" i="51" s="1"/>
  <c r="AA32" i="51"/>
  <c r="AB32" i="51" s="1"/>
  <c r="AC32" i="51"/>
  <c r="AA31" i="51"/>
  <c r="AB31" i="51" s="1"/>
  <c r="AC31" i="51"/>
  <c r="AA23" i="51"/>
  <c r="AB23" i="51" s="1"/>
  <c r="AC23" i="51"/>
  <c r="AA39" i="51"/>
  <c r="AB39" i="51" s="1"/>
  <c r="AC39" i="51"/>
  <c r="AC34" i="51"/>
  <c r="AA34" i="51"/>
  <c r="AB34" i="51" s="1"/>
  <c r="AA37" i="51"/>
  <c r="AB37" i="51" s="1"/>
  <c r="AC37" i="51"/>
  <c r="AC28" i="51"/>
  <c r="AA28" i="51"/>
  <c r="AB28" i="51" s="1"/>
  <c r="AA29" i="51"/>
  <c r="AB29" i="51" s="1"/>
  <c r="AC29" i="51"/>
  <c r="AA21" i="51"/>
  <c r="AB21" i="51" s="1"/>
  <c r="AC21" i="51"/>
  <c r="AA40" i="51"/>
  <c r="AB40" i="51" s="1"/>
  <c r="AA33" i="51"/>
  <c r="AB33" i="51" s="1"/>
  <c r="AC33" i="51"/>
  <c r="AA35" i="51"/>
  <c r="AB35" i="51" s="1"/>
  <c r="AC35" i="51"/>
  <c r="AC24" i="51"/>
  <c r="AA24" i="51"/>
  <c r="AB24" i="51" s="1"/>
  <c r="AA27" i="51"/>
  <c r="AB27" i="51" s="1"/>
  <c r="AC27" i="51"/>
  <c r="L20" i="51"/>
  <c r="M20" i="51" s="1"/>
  <c r="L22" i="51"/>
  <c r="M22" i="51" s="1"/>
  <c r="L21" i="51"/>
  <c r="M21" i="51" s="1"/>
  <c r="L23" i="51"/>
  <c r="M23" i="51" s="1"/>
  <c r="L25" i="51"/>
  <c r="M25" i="51" s="1"/>
  <c r="L27" i="51"/>
  <c r="M27" i="51" s="1"/>
  <c r="L29" i="51"/>
  <c r="M29" i="51" s="1"/>
  <c r="L31" i="51"/>
  <c r="M31" i="51" s="1"/>
  <c r="L34" i="51"/>
  <c r="M34" i="51" s="1"/>
  <c r="L36" i="51"/>
  <c r="M36" i="51" s="1"/>
  <c r="L38" i="51"/>
  <c r="M38" i="51" s="1"/>
  <c r="L26" i="51"/>
  <c r="M26" i="51" s="1"/>
  <c r="L30" i="51"/>
  <c r="M30" i="51" s="1"/>
  <c r="L33" i="51"/>
  <c r="M33" i="51" s="1"/>
  <c r="L35" i="51"/>
  <c r="M35" i="51" s="1"/>
  <c r="L37" i="51"/>
  <c r="M37" i="51" s="1"/>
  <c r="L39" i="51"/>
  <c r="M39" i="51" s="1"/>
  <c r="L24" i="51"/>
  <c r="M24" i="51" s="1"/>
  <c r="L28" i="51"/>
  <c r="M28" i="51" s="1"/>
  <c r="L32" i="51"/>
  <c r="M32" i="51" s="1"/>
  <c r="L40" i="51"/>
  <c r="M40" i="51" s="1"/>
  <c r="AA8" i="51"/>
  <c r="AB8" i="51" s="1"/>
  <c r="AC8" i="51"/>
  <c r="AA16" i="51"/>
  <c r="AB16" i="51" s="1"/>
  <c r="AA14" i="51"/>
  <c r="AB14" i="51" s="1"/>
  <c r="AA15" i="51"/>
  <c r="AB15" i="51" s="1"/>
  <c r="AC15" i="51"/>
  <c r="AA9" i="51"/>
  <c r="AB9" i="51" s="1"/>
  <c r="AA5" i="51"/>
  <c r="AB5" i="51" s="1"/>
  <c r="D3" i="51"/>
  <c r="AC5" i="51"/>
  <c r="AC17" i="51"/>
  <c r="AA17" i="51"/>
  <c r="AB17" i="51" s="1"/>
  <c r="AA19" i="51"/>
  <c r="AB19" i="51" s="1"/>
  <c r="AC19" i="51"/>
  <c r="L5" i="51"/>
  <c r="M5" i="51" s="1"/>
  <c r="AC6" i="51"/>
  <c r="AA6" i="51"/>
  <c r="AB6" i="51" s="1"/>
  <c r="AA12" i="51"/>
  <c r="AB12" i="51" s="1"/>
  <c r="AA7" i="51"/>
  <c r="AB7" i="51" s="1"/>
  <c r="AC7" i="51"/>
  <c r="AA18" i="51"/>
  <c r="AB18" i="51" s="1"/>
  <c r="AC18" i="51"/>
  <c r="AA10" i="51"/>
  <c r="AB10" i="51" s="1"/>
  <c r="AC13" i="51"/>
  <c r="AA13" i="51"/>
  <c r="AB13" i="51" s="1"/>
  <c r="AA11" i="51"/>
  <c r="AB11" i="51" s="1"/>
  <c r="AC11" i="51"/>
  <c r="AC14" i="51" l="1"/>
  <c r="AC10" i="51"/>
  <c r="AC16" i="51"/>
  <c r="W18" i="61"/>
  <c r="X18" i="61" s="1"/>
  <c r="Y18" i="61" s="1"/>
  <c r="W12" i="61"/>
  <c r="X12" i="61" s="1"/>
  <c r="Y12" i="61" s="1"/>
  <c r="W11" i="61"/>
  <c r="X11" i="61" s="1"/>
  <c r="Y11" i="61" s="1"/>
  <c r="W5" i="61"/>
  <c r="X5" i="61" s="1"/>
  <c r="Y5" i="61" s="1"/>
  <c r="W10" i="61"/>
  <c r="X10" i="61" s="1"/>
  <c r="Y10" i="61" s="1"/>
  <c r="W9" i="61"/>
  <c r="X9" i="61" s="1"/>
  <c r="Y9" i="61" s="1"/>
  <c r="W15" i="61"/>
  <c r="X15" i="61" s="1"/>
  <c r="Y15" i="61" s="1"/>
  <c r="W8" i="61"/>
  <c r="X8" i="61" s="1"/>
  <c r="Y8" i="61" s="1"/>
  <c r="W7" i="61"/>
  <c r="X7" i="61" s="1"/>
  <c r="Y7" i="61" s="1"/>
  <c r="W19" i="61"/>
  <c r="X19" i="61" s="1"/>
  <c r="Y19" i="61" s="1"/>
  <c r="W16" i="61"/>
  <c r="X16" i="61" s="1"/>
  <c r="Y16" i="61" s="1"/>
  <c r="W14" i="61"/>
  <c r="X14" i="61" s="1"/>
  <c r="Y14" i="61" s="1"/>
  <c r="W17" i="61"/>
  <c r="X17" i="61" s="1"/>
  <c r="Y17" i="61" s="1"/>
  <c r="W6" i="61"/>
  <c r="X6" i="61" s="1"/>
  <c r="Y6" i="61" s="1"/>
  <c r="W13" i="61"/>
  <c r="X13" i="61" s="1"/>
  <c r="Y13" i="61" s="1"/>
  <c r="Q9" i="61"/>
  <c r="R9" i="61" s="1"/>
  <c r="S9" i="61" s="1"/>
  <c r="Q17" i="61"/>
  <c r="R17" i="61" s="1"/>
  <c r="S17" i="61" s="1"/>
  <c r="Q12" i="61"/>
  <c r="R12" i="61" s="1"/>
  <c r="S12" i="61" s="1"/>
  <c r="Q6" i="61"/>
  <c r="R6" i="61" s="1"/>
  <c r="S6" i="61" s="1"/>
  <c r="Q5" i="61"/>
  <c r="R5" i="61" s="1"/>
  <c r="S5" i="61" s="1"/>
  <c r="Q14" i="61"/>
  <c r="R14" i="61" s="1"/>
  <c r="S14" i="61" s="1"/>
  <c r="Q18" i="61"/>
  <c r="R18" i="61" s="1"/>
  <c r="S18" i="61" s="1"/>
  <c r="Z18" i="61" s="1"/>
  <c r="F18" i="61" s="1"/>
  <c r="H18" i="61" s="1"/>
  <c r="Q8" i="61"/>
  <c r="R8" i="61" s="1"/>
  <c r="S8" i="61" s="1"/>
  <c r="Q13" i="61"/>
  <c r="R13" i="61" s="1"/>
  <c r="S13" i="61" s="1"/>
  <c r="Q10" i="61"/>
  <c r="R10" i="61" s="1"/>
  <c r="S10" i="61" s="1"/>
  <c r="Q7" i="61"/>
  <c r="R7" i="61" s="1"/>
  <c r="S7" i="61" s="1"/>
  <c r="Q11" i="61"/>
  <c r="R11" i="61" s="1"/>
  <c r="S11" i="61" s="1"/>
  <c r="Q15" i="61"/>
  <c r="R15" i="61" s="1"/>
  <c r="S15" i="61" s="1"/>
  <c r="Q19" i="61"/>
  <c r="R19" i="61" s="1"/>
  <c r="S19" i="61" s="1"/>
  <c r="Q16" i="61"/>
  <c r="R16" i="61" s="1"/>
  <c r="S16" i="61" s="1"/>
  <c r="AC9" i="51"/>
  <c r="AC12" i="51"/>
  <c r="AC40" i="51"/>
  <c r="M3" i="51"/>
  <c r="T20" i="51" s="1"/>
  <c r="AB3" i="51"/>
  <c r="Z9" i="61" l="1"/>
  <c r="F9" i="61" s="1"/>
  <c r="H9" i="61" s="1"/>
  <c r="Z19" i="61"/>
  <c r="F19" i="61" s="1"/>
  <c r="H19" i="61" s="1"/>
  <c r="Z12" i="61"/>
  <c r="F12" i="61" s="1"/>
  <c r="H12" i="61" s="1"/>
  <c r="Z5" i="61"/>
  <c r="F5" i="61" s="1"/>
  <c r="Z14" i="61"/>
  <c r="F14" i="61" s="1"/>
  <c r="H14" i="61" s="1"/>
  <c r="Z11" i="61"/>
  <c r="F11" i="61" s="1"/>
  <c r="H11" i="61" s="1"/>
  <c r="Z6" i="61"/>
  <c r="F6" i="61" s="1"/>
  <c r="H6" i="61" s="1"/>
  <c r="Z16" i="61"/>
  <c r="F16" i="61" s="1"/>
  <c r="H16" i="61" s="1"/>
  <c r="Z8" i="61"/>
  <c r="F8" i="61" s="1"/>
  <c r="H8" i="61" s="1"/>
  <c r="Z10" i="61"/>
  <c r="F10" i="61" s="1"/>
  <c r="H10" i="61" s="1"/>
  <c r="Z17" i="61"/>
  <c r="F17" i="61" s="1"/>
  <c r="H17" i="61" s="1"/>
  <c r="Z15" i="61"/>
  <c r="F15" i="61" s="1"/>
  <c r="H15" i="61" s="1"/>
  <c r="Z13" i="61"/>
  <c r="F13" i="61" s="1"/>
  <c r="H13" i="61" s="1"/>
  <c r="Y3" i="61"/>
  <c r="X3" i="61"/>
  <c r="S3" i="61"/>
  <c r="Z7" i="61"/>
  <c r="F7" i="61" s="1"/>
  <c r="H7" i="61" s="1"/>
  <c r="R3" i="61"/>
  <c r="AD11" i="51"/>
  <c r="AD14" i="51"/>
  <c r="AE14" i="51" s="1"/>
  <c r="AF14" i="51" s="1"/>
  <c r="G14" i="51" s="1"/>
  <c r="T7" i="51"/>
  <c r="V6" i="51"/>
  <c r="N16" i="51"/>
  <c r="O16" i="51" s="1"/>
  <c r="AD15" i="51"/>
  <c r="AE15" i="51" s="1"/>
  <c r="AF15" i="51" s="1"/>
  <c r="G15" i="51" s="1"/>
  <c r="T13" i="51"/>
  <c r="V12" i="51"/>
  <c r="AD17" i="51"/>
  <c r="AD23" i="51"/>
  <c r="AE23" i="51" s="1"/>
  <c r="AF23" i="51" s="1"/>
  <c r="G23" i="51" s="1"/>
  <c r="AD10" i="51"/>
  <c r="AE10" i="51" s="1"/>
  <c r="AF10" i="51" s="1"/>
  <c r="G10" i="51" s="1"/>
  <c r="AD8" i="51"/>
  <c r="AD9" i="51"/>
  <c r="AE9" i="51" s="1"/>
  <c r="AF9" i="51" s="1"/>
  <c r="G9" i="51" s="1"/>
  <c r="AD19" i="51"/>
  <c r="AE19" i="51" s="1"/>
  <c r="AF19" i="51" s="1"/>
  <c r="G19" i="51" s="1"/>
  <c r="AD12" i="51"/>
  <c r="AE12" i="51" s="1"/>
  <c r="AF12" i="51" s="1"/>
  <c r="G12" i="51" s="1"/>
  <c r="AD16" i="51"/>
  <c r="AE16" i="51" s="1"/>
  <c r="AF16" i="51" s="1"/>
  <c r="G16" i="51" s="1"/>
  <c r="AD6" i="51"/>
  <c r="AE6" i="51" s="1"/>
  <c r="AF6" i="51" s="1"/>
  <c r="G6" i="51" s="1"/>
  <c r="AD38" i="51"/>
  <c r="AE38" i="51" s="1"/>
  <c r="AF38" i="51" s="1"/>
  <c r="G38" i="51" s="1"/>
  <c r="AD25" i="51"/>
  <c r="AE25" i="51" s="1"/>
  <c r="AF25" i="51" s="1"/>
  <c r="G25" i="51" s="1"/>
  <c r="AD37" i="51"/>
  <c r="AE37" i="51" s="1"/>
  <c r="AF37" i="51" s="1"/>
  <c r="G37" i="51" s="1"/>
  <c r="AD22" i="51"/>
  <c r="AE22" i="51" s="1"/>
  <c r="AF22" i="51" s="1"/>
  <c r="G22" i="51" s="1"/>
  <c r="AD5" i="51"/>
  <c r="AE5" i="51" s="1"/>
  <c r="AF5" i="51" s="1"/>
  <c r="AD34" i="51"/>
  <c r="AE34" i="51" s="1"/>
  <c r="AF34" i="51" s="1"/>
  <c r="G34" i="51" s="1"/>
  <c r="AD33" i="51"/>
  <c r="AE33" i="51" s="1"/>
  <c r="AF33" i="51" s="1"/>
  <c r="G33" i="51" s="1"/>
  <c r="AD18" i="51"/>
  <c r="AE18" i="51" s="1"/>
  <c r="AF18" i="51" s="1"/>
  <c r="G18" i="51" s="1"/>
  <c r="AD7" i="51"/>
  <c r="AE7" i="51" s="1"/>
  <c r="AF7" i="51" s="1"/>
  <c r="G7" i="51" s="1"/>
  <c r="AD13" i="51"/>
  <c r="AE13" i="51" s="1"/>
  <c r="AF13" i="51" s="1"/>
  <c r="G13" i="51" s="1"/>
  <c r="AD30" i="51"/>
  <c r="AD35" i="51"/>
  <c r="AE35" i="51" s="1"/>
  <c r="AF35" i="51" s="1"/>
  <c r="G35" i="51" s="1"/>
  <c r="P17" i="51"/>
  <c r="N8" i="51"/>
  <c r="O8" i="51" s="1"/>
  <c r="V5" i="51"/>
  <c r="N5" i="51"/>
  <c r="O5" i="51" s="1"/>
  <c r="V13" i="51"/>
  <c r="N6" i="51"/>
  <c r="O6" i="51" s="1"/>
  <c r="P11" i="51"/>
  <c r="T18" i="51"/>
  <c r="U18" i="51" s="1"/>
  <c r="N7" i="51"/>
  <c r="O7" i="51" s="1"/>
  <c r="N9" i="51"/>
  <c r="O9" i="51" s="1"/>
  <c r="P6" i="51"/>
  <c r="P13" i="51"/>
  <c r="V11" i="51"/>
  <c r="T14" i="51"/>
  <c r="U14" i="51" s="1"/>
  <c r="V14" i="51" s="1"/>
  <c r="P7" i="51"/>
  <c r="T6" i="51"/>
  <c r="U6" i="51" s="1"/>
  <c r="T9" i="51"/>
  <c r="U9" i="51" s="1"/>
  <c r="V9" i="51" s="1"/>
  <c r="U7" i="51"/>
  <c r="N12" i="51"/>
  <c r="O12" i="51" s="1"/>
  <c r="AD20" i="51"/>
  <c r="AE20" i="51" s="1"/>
  <c r="AF20" i="51" s="1"/>
  <c r="G20" i="51" s="1"/>
  <c r="AD40" i="51"/>
  <c r="AE40" i="51" s="1"/>
  <c r="AF40" i="51" s="1"/>
  <c r="G40" i="51" s="1"/>
  <c r="AD28" i="51"/>
  <c r="AE28" i="51" s="1"/>
  <c r="AF28" i="51" s="1"/>
  <c r="G28" i="51" s="1"/>
  <c r="AD36" i="51"/>
  <c r="AE36" i="51" s="1"/>
  <c r="AF36" i="51" s="1"/>
  <c r="G36" i="51" s="1"/>
  <c r="AD32" i="51"/>
  <c r="AE32" i="51" s="1"/>
  <c r="AF32" i="51" s="1"/>
  <c r="G32" i="51" s="1"/>
  <c r="AD31" i="51"/>
  <c r="AE31" i="51" s="1"/>
  <c r="AF31" i="51" s="1"/>
  <c r="G31" i="51" s="1"/>
  <c r="AD27" i="51"/>
  <c r="AE27" i="51" s="1"/>
  <c r="AF27" i="51" s="1"/>
  <c r="G27" i="51" s="1"/>
  <c r="AD29" i="51"/>
  <c r="AE29" i="51" s="1"/>
  <c r="AF29" i="51" s="1"/>
  <c r="G29" i="51" s="1"/>
  <c r="AD26" i="51"/>
  <c r="AE26" i="51" s="1"/>
  <c r="AF26" i="51" s="1"/>
  <c r="G26" i="51" s="1"/>
  <c r="T5" i="51"/>
  <c r="U5" i="51" s="1"/>
  <c r="P14" i="51"/>
  <c r="AD39" i="51"/>
  <c r="AE39" i="51" s="1"/>
  <c r="AF39" i="51" s="1"/>
  <c r="G39" i="51" s="1"/>
  <c r="V15" i="51"/>
  <c r="T17" i="51"/>
  <c r="U17" i="51" s="1"/>
  <c r="T11" i="51"/>
  <c r="U11" i="51" s="1"/>
  <c r="P8" i="51"/>
  <c r="N13" i="51"/>
  <c r="O13" i="51" s="1"/>
  <c r="P5" i="51"/>
  <c r="V7" i="51"/>
  <c r="T10" i="51"/>
  <c r="U10" i="51" s="1"/>
  <c r="N15" i="51"/>
  <c r="O15" i="51" s="1"/>
  <c r="N10" i="51"/>
  <c r="O10" i="51" s="1"/>
  <c r="P18" i="51"/>
  <c r="N11" i="51"/>
  <c r="O11" i="51" s="1"/>
  <c r="N19" i="51"/>
  <c r="O19" i="51" s="1"/>
  <c r="V19" i="51"/>
  <c r="T15" i="51"/>
  <c r="U15" i="51" s="1"/>
  <c r="U13" i="51"/>
  <c r="V17" i="51"/>
  <c r="T8" i="51"/>
  <c r="U8" i="51" s="1"/>
  <c r="P12" i="51"/>
  <c r="N18" i="51"/>
  <c r="O18" i="51" s="1"/>
  <c r="AE17" i="51"/>
  <c r="AF17" i="51" s="1"/>
  <c r="G17" i="51" s="1"/>
  <c r="T12" i="51"/>
  <c r="U12" i="51" s="1"/>
  <c r="P15" i="51"/>
  <c r="P19" i="51"/>
  <c r="N14" i="51"/>
  <c r="O14" i="51" s="1"/>
  <c r="N17" i="51"/>
  <c r="O17" i="51" s="1"/>
  <c r="P35" i="51"/>
  <c r="N39" i="51"/>
  <c r="O39" i="51" s="1"/>
  <c r="P39" i="51"/>
  <c r="N38" i="51"/>
  <c r="O38" i="51" s="1"/>
  <c r="N29" i="51"/>
  <c r="O29" i="51" s="1"/>
  <c r="V40" i="51"/>
  <c r="V27" i="51"/>
  <c r="T24" i="51"/>
  <c r="T33" i="51"/>
  <c r="U33" i="51" s="1"/>
  <c r="P24" i="51"/>
  <c r="AD24" i="51"/>
  <c r="AE24" i="51" s="1"/>
  <c r="AF24" i="51" s="1"/>
  <c r="G24" i="51" s="1"/>
  <c r="T40" i="51"/>
  <c r="U40" i="51" s="1"/>
  <c r="T28" i="51"/>
  <c r="U28" i="51" s="1"/>
  <c r="N23" i="51"/>
  <c r="O23" i="51" s="1"/>
  <c r="T35" i="51"/>
  <c r="U35" i="51" s="1"/>
  <c r="T30" i="51"/>
  <c r="AD21" i="51"/>
  <c r="AE21" i="51" s="1"/>
  <c r="AF21" i="51" s="1"/>
  <c r="G21" i="51" s="1"/>
  <c r="N31" i="51"/>
  <c r="O31" i="51" s="1"/>
  <c r="V23" i="51"/>
  <c r="T37" i="51"/>
  <c r="V35" i="51"/>
  <c r="V39" i="51"/>
  <c r="V31" i="51"/>
  <c r="N27" i="51"/>
  <c r="O27" i="51" s="1"/>
  <c r="N36" i="51"/>
  <c r="O36" i="51" s="1"/>
  <c r="P33" i="51"/>
  <c r="P32" i="51"/>
  <c r="N25" i="51"/>
  <c r="O25" i="51" s="1"/>
  <c r="N37" i="51"/>
  <c r="O37" i="51" s="1"/>
  <c r="N33" i="51"/>
  <c r="O33" i="51" s="1"/>
  <c r="P21" i="51"/>
  <c r="P38" i="51"/>
  <c r="N35" i="51"/>
  <c r="O35" i="51" s="1"/>
  <c r="N32" i="51"/>
  <c r="O32" i="51" s="1"/>
  <c r="T26" i="51"/>
  <c r="U26" i="51" s="1"/>
  <c r="V37" i="51"/>
  <c r="P34" i="51"/>
  <c r="P27" i="51"/>
  <c r="T39" i="51"/>
  <c r="U39" i="51" s="1"/>
  <c r="P37" i="51"/>
  <c r="N34" i="51"/>
  <c r="O34" i="51" s="1"/>
  <c r="P28" i="51"/>
  <c r="T22" i="51"/>
  <c r="P36" i="51"/>
  <c r="V33" i="51"/>
  <c r="V32" i="51"/>
  <c r="V24" i="51"/>
  <c r="P22" i="51"/>
  <c r="U30" i="51"/>
  <c r="V26" i="51"/>
  <c r="N30" i="51"/>
  <c r="O30" i="51" s="1"/>
  <c r="N22" i="51"/>
  <c r="O22" i="51" s="1"/>
  <c r="U24" i="51"/>
  <c r="T32" i="51"/>
  <c r="U32" i="51" s="1"/>
  <c r="P29" i="51"/>
  <c r="N24" i="51"/>
  <c r="O24" i="51" s="1"/>
  <c r="V21" i="51"/>
  <c r="V30" i="51"/>
  <c r="N28" i="51"/>
  <c r="O28" i="51" s="1"/>
  <c r="P25" i="51"/>
  <c r="V22" i="51"/>
  <c r="N20" i="51"/>
  <c r="O20" i="51" s="1"/>
  <c r="P20" i="51"/>
  <c r="AE11" i="51"/>
  <c r="AF11" i="51" s="1"/>
  <c r="G11" i="51" s="1"/>
  <c r="P31" i="51"/>
  <c r="V28" i="51"/>
  <c r="N26" i="51"/>
  <c r="O26" i="51" s="1"/>
  <c r="P23" i="51"/>
  <c r="V20" i="51"/>
  <c r="U22" i="51"/>
  <c r="N21" i="51"/>
  <c r="O21" i="51" s="1"/>
  <c r="T16" i="51"/>
  <c r="U16" i="51" s="1"/>
  <c r="V18" i="51"/>
  <c r="T19" i="51"/>
  <c r="U19" i="51" s="1"/>
  <c r="P40" i="51"/>
  <c r="N40" i="51"/>
  <c r="O40" i="51" s="1"/>
  <c r="U37" i="51"/>
  <c r="P30" i="51"/>
  <c r="P26" i="51"/>
  <c r="V38" i="51"/>
  <c r="V36" i="51"/>
  <c r="V34" i="51"/>
  <c r="V29" i="51"/>
  <c r="V25" i="51"/>
  <c r="T38" i="51"/>
  <c r="U38" i="51" s="1"/>
  <c r="T36" i="51"/>
  <c r="U36" i="51" s="1"/>
  <c r="T34" i="51"/>
  <c r="U34" i="51" s="1"/>
  <c r="T31" i="51"/>
  <c r="U31" i="51" s="1"/>
  <c r="T29" i="51"/>
  <c r="U29" i="51" s="1"/>
  <c r="T27" i="51"/>
  <c r="U27" i="51" s="1"/>
  <c r="T25" i="51"/>
  <c r="U25" i="51" s="1"/>
  <c r="T23" i="51"/>
  <c r="U23" i="51" s="1"/>
  <c r="T21" i="51"/>
  <c r="U21" i="51" s="1"/>
  <c r="U20" i="51"/>
  <c r="AE30" i="51"/>
  <c r="AF30" i="51" s="1"/>
  <c r="G30" i="51" s="1"/>
  <c r="AE8" i="51"/>
  <c r="AF8" i="51" s="1"/>
  <c r="G8" i="51" s="1"/>
  <c r="V10" i="51" l="1"/>
  <c r="V8" i="51"/>
  <c r="V16" i="51"/>
  <c r="P16" i="51"/>
  <c r="P9" i="51"/>
  <c r="P10" i="51"/>
  <c r="Z3" i="61"/>
  <c r="F3" i="61"/>
  <c r="H5" i="61"/>
  <c r="O3" i="51"/>
  <c r="U3" i="51"/>
  <c r="W35" i="51"/>
  <c r="W19" i="51"/>
  <c r="X19" i="51" s="1"/>
  <c r="Y19" i="51" s="1"/>
  <c r="W38" i="51"/>
  <c r="W20" i="51"/>
  <c r="W15" i="51"/>
  <c r="Q39" i="51"/>
  <c r="AE3" i="51"/>
  <c r="G5" i="51"/>
  <c r="G3" i="51" s="1"/>
  <c r="AF3" i="51"/>
  <c r="Q19" i="51" l="1"/>
  <c r="Q5" i="51"/>
  <c r="W7" i="51"/>
  <c r="Q21" i="51"/>
  <c r="R21" i="51" s="1"/>
  <c r="S21" i="51" s="1"/>
  <c r="X15" i="51"/>
  <c r="Y15" i="51" s="1"/>
  <c r="Q28" i="51"/>
  <c r="W5" i="51"/>
  <c r="Q37" i="51"/>
  <c r="R37" i="51" s="1"/>
  <c r="S37" i="51" s="1"/>
  <c r="W8" i="51"/>
  <c r="W34" i="51"/>
  <c r="W30" i="51"/>
  <c r="X30" i="51" s="1"/>
  <c r="Y30" i="51" s="1"/>
  <c r="Q11" i="51"/>
  <c r="R11" i="51" s="1"/>
  <c r="S11" i="51" s="1"/>
  <c r="W40" i="51"/>
  <c r="Q6" i="51"/>
  <c r="W32" i="51"/>
  <c r="X32" i="51" s="1"/>
  <c r="Y32" i="51" s="1"/>
  <c r="W18" i="51"/>
  <c r="X18" i="51" s="1"/>
  <c r="Y18" i="51" s="1"/>
  <c r="W25" i="51"/>
  <c r="W26" i="51"/>
  <c r="X26" i="51" s="1"/>
  <c r="Y26" i="51" s="1"/>
  <c r="W24" i="51"/>
  <c r="W16" i="51"/>
  <c r="X16" i="51" s="1"/>
  <c r="Y16" i="51" s="1"/>
  <c r="W36" i="51"/>
  <c r="Q16" i="51"/>
  <c r="R16" i="51" s="1"/>
  <c r="S16" i="51" s="1"/>
  <c r="Z16" i="51" s="1"/>
  <c r="F16" i="51" s="1"/>
  <c r="H16" i="51" s="1"/>
  <c r="W39" i="51"/>
  <c r="X39" i="51" s="1"/>
  <c r="Y39" i="51" s="1"/>
  <c r="Q15" i="51"/>
  <c r="R15" i="51" s="1"/>
  <c r="S15" i="51" s="1"/>
  <c r="Z15" i="51" s="1"/>
  <c r="F15" i="51" s="1"/>
  <c r="H15" i="51" s="1"/>
  <c r="W23" i="51"/>
  <c r="W11" i="51"/>
  <c r="X11" i="51" s="1"/>
  <c r="Y11" i="51" s="1"/>
  <c r="W12" i="51"/>
  <c r="X12" i="51" s="1"/>
  <c r="Y12" i="51" s="1"/>
  <c r="Q7" i="51"/>
  <c r="R7" i="51" s="1"/>
  <c r="S7" i="51" s="1"/>
  <c r="Q25" i="51"/>
  <c r="Q20" i="51"/>
  <c r="R20" i="51" s="1"/>
  <c r="S20" i="51" s="1"/>
  <c r="W37" i="51"/>
  <c r="X37" i="51" s="1"/>
  <c r="Y37" i="51" s="1"/>
  <c r="Q24" i="51"/>
  <c r="R24" i="51" s="1"/>
  <c r="S24" i="51" s="1"/>
  <c r="Q13" i="51"/>
  <c r="R13" i="51" s="1"/>
  <c r="S13" i="51" s="1"/>
  <c r="Q34" i="51"/>
  <c r="R34" i="51" s="1"/>
  <c r="S34" i="51" s="1"/>
  <c r="Z34" i="51" s="1"/>
  <c r="F34" i="51" s="1"/>
  <c r="H34" i="51" s="1"/>
  <c r="Q27" i="51"/>
  <c r="R27" i="51" s="1"/>
  <c r="S27" i="51" s="1"/>
  <c r="Q17" i="51"/>
  <c r="R17" i="51" s="1"/>
  <c r="S17" i="51" s="1"/>
  <c r="Z17" i="51" s="1"/>
  <c r="F17" i="51" s="1"/>
  <c r="H17" i="51" s="1"/>
  <c r="W31" i="51"/>
  <c r="X31" i="51" s="1"/>
  <c r="Y31" i="51" s="1"/>
  <c r="Q31" i="51"/>
  <c r="R31" i="51" s="1"/>
  <c r="S31" i="51" s="1"/>
  <c r="Q36" i="51"/>
  <c r="Q18" i="51"/>
  <c r="R18" i="51" s="1"/>
  <c r="S18" i="51" s="1"/>
  <c r="Q29" i="51"/>
  <c r="Q8" i="51"/>
  <c r="R8" i="51" s="1"/>
  <c r="S8" i="51" s="1"/>
  <c r="Z8" i="51" s="1"/>
  <c r="F8" i="51" s="1"/>
  <c r="H8" i="51" s="1"/>
  <c r="Q9" i="51"/>
  <c r="R9" i="51" s="1"/>
  <c r="S9" i="51" s="1"/>
  <c r="W21" i="51"/>
  <c r="X21" i="51" s="1"/>
  <c r="Y21" i="51" s="1"/>
  <c r="Q38" i="51"/>
  <c r="W6" i="51"/>
  <c r="X6" i="51" s="1"/>
  <c r="Y6" i="51" s="1"/>
  <c r="W10" i="51"/>
  <c r="X10" i="51" s="1"/>
  <c r="Y10" i="51" s="1"/>
  <c r="W9" i="51"/>
  <c r="Q40" i="51"/>
  <c r="R40" i="51" s="1"/>
  <c r="S40" i="51" s="1"/>
  <c r="W22" i="51"/>
  <c r="X22" i="51" s="1"/>
  <c r="Y22" i="51" s="1"/>
  <c r="Q14" i="51"/>
  <c r="Q12" i="51"/>
  <c r="R12" i="51" s="1"/>
  <c r="S12" i="51" s="1"/>
  <c r="W33" i="51"/>
  <c r="X33" i="51" s="1"/>
  <c r="Y33" i="51" s="1"/>
  <c r="W29" i="51"/>
  <c r="X29" i="51" s="1"/>
  <c r="Y29" i="51" s="1"/>
  <c r="Q30" i="51"/>
  <c r="Q32" i="51"/>
  <c r="R32" i="51" s="1"/>
  <c r="S32" i="51" s="1"/>
  <c r="Q26" i="51"/>
  <c r="R26" i="51" s="1"/>
  <c r="S26" i="51" s="1"/>
  <c r="Z26" i="51" s="1"/>
  <c r="F26" i="51" s="1"/>
  <c r="H26" i="51" s="1"/>
  <c r="Q22" i="51"/>
  <c r="R22" i="51" s="1"/>
  <c r="S22" i="51" s="1"/>
  <c r="Q33" i="51"/>
  <c r="R33" i="51" s="1"/>
  <c r="S33" i="51" s="1"/>
  <c r="Q23" i="51"/>
  <c r="R23" i="51" s="1"/>
  <c r="S23" i="51" s="1"/>
  <c r="Q35" i="51"/>
  <c r="R35" i="51" s="1"/>
  <c r="S35" i="51" s="1"/>
  <c r="W17" i="51"/>
  <c r="X17" i="51" s="1"/>
  <c r="Y17" i="51" s="1"/>
  <c r="W14" i="51"/>
  <c r="X14" i="51" s="1"/>
  <c r="Y14" i="51" s="1"/>
  <c r="W27" i="51"/>
  <c r="X27" i="51" s="1"/>
  <c r="Y27" i="51" s="1"/>
  <c r="W28" i="51"/>
  <c r="X28" i="51" s="1"/>
  <c r="Y28" i="51" s="1"/>
  <c r="W13" i="51"/>
  <c r="X13" i="51" s="1"/>
  <c r="Y13" i="51" s="1"/>
  <c r="Q10" i="51"/>
  <c r="R10" i="51" s="1"/>
  <c r="S10" i="51" s="1"/>
  <c r="Z10" i="51" s="1"/>
  <c r="F10" i="51" s="1"/>
  <c r="H10" i="51" s="1"/>
  <c r="R39" i="51"/>
  <c r="S39" i="51" s="1"/>
  <c r="R6" i="51"/>
  <c r="S6" i="51" s="1"/>
  <c r="X38" i="51"/>
  <c r="Y38" i="51" s="1"/>
  <c r="H3" i="61"/>
  <c r="I5" i="61" s="1"/>
  <c r="X8" i="51"/>
  <c r="Y8" i="51" s="1"/>
  <c r="X7" i="51"/>
  <c r="Y7" i="51" s="1"/>
  <c r="X23" i="51"/>
  <c r="Y23" i="51" s="1"/>
  <c r="X40" i="51"/>
  <c r="Y40" i="51" s="1"/>
  <c r="X5" i="51"/>
  <c r="Y5" i="51" s="1"/>
  <c r="X34" i="51"/>
  <c r="Y34" i="51" s="1"/>
  <c r="X24" i="51"/>
  <c r="Y24" i="51" s="1"/>
  <c r="X35" i="51"/>
  <c r="Y35" i="51" s="1"/>
  <c r="X25" i="51"/>
  <c r="Y25" i="51" s="1"/>
  <c r="X20" i="51"/>
  <c r="Y20" i="51" s="1"/>
  <c r="X9" i="51"/>
  <c r="Y9" i="51" s="1"/>
  <c r="X36" i="51"/>
  <c r="Y36" i="51" s="1"/>
  <c r="R19" i="51"/>
  <c r="S19" i="51" s="1"/>
  <c r="Z19" i="51" s="1"/>
  <c r="F19" i="51" s="1"/>
  <c r="H19" i="51" s="1"/>
  <c r="R29" i="51"/>
  <c r="S29" i="51" s="1"/>
  <c r="R38" i="51"/>
  <c r="S38" i="51" s="1"/>
  <c r="Z38" i="51" s="1"/>
  <c r="F38" i="51" s="1"/>
  <c r="H38" i="51" s="1"/>
  <c r="R28" i="51"/>
  <c r="S28" i="51" s="1"/>
  <c r="R5" i="51"/>
  <c r="S5" i="51" s="1"/>
  <c r="R14" i="51"/>
  <c r="S14" i="51" s="1"/>
  <c r="R30" i="51"/>
  <c r="S30" i="51" s="1"/>
  <c r="Z30" i="51" s="1"/>
  <c r="F30" i="51" s="1"/>
  <c r="H30" i="51" s="1"/>
  <c r="R36" i="51"/>
  <c r="S36" i="51" s="1"/>
  <c r="R25" i="51"/>
  <c r="S25" i="51" s="1"/>
  <c r="Z25" i="51" s="1"/>
  <c r="F25" i="51" s="1"/>
  <c r="H25" i="51" s="1"/>
  <c r="Z9" i="51" l="1"/>
  <c r="F9" i="51" s="1"/>
  <c r="H9" i="51" s="1"/>
  <c r="Z27" i="51"/>
  <c r="F27" i="51" s="1"/>
  <c r="H27" i="51" s="1"/>
  <c r="Z29" i="51"/>
  <c r="F29" i="51" s="1"/>
  <c r="H29" i="51" s="1"/>
  <c r="Z5" i="51"/>
  <c r="F5" i="51" s="1"/>
  <c r="Z13" i="51"/>
  <c r="F13" i="51" s="1"/>
  <c r="H13" i="51" s="1"/>
  <c r="Z32" i="51"/>
  <c r="F32" i="51" s="1"/>
  <c r="H32" i="51" s="1"/>
  <c r="Z28" i="51"/>
  <c r="F28" i="51" s="1"/>
  <c r="H28" i="51" s="1"/>
  <c r="Z6" i="51"/>
  <c r="F6" i="51" s="1"/>
  <c r="H6" i="51" s="1"/>
  <c r="Z40" i="51"/>
  <c r="F40" i="51" s="1"/>
  <c r="H40" i="51" s="1"/>
  <c r="Z12" i="51"/>
  <c r="F12" i="51" s="1"/>
  <c r="H12" i="51" s="1"/>
  <c r="Z31" i="51"/>
  <c r="F31" i="51" s="1"/>
  <c r="H31" i="51" s="1"/>
  <c r="Z35" i="51"/>
  <c r="F35" i="51" s="1"/>
  <c r="H35" i="51" s="1"/>
  <c r="Z23" i="51"/>
  <c r="F23" i="51" s="1"/>
  <c r="H23" i="51" s="1"/>
  <c r="Z21" i="51"/>
  <c r="F21" i="51" s="1"/>
  <c r="H21" i="51" s="1"/>
  <c r="Z33" i="51"/>
  <c r="F33" i="51" s="1"/>
  <c r="H33" i="51" s="1"/>
  <c r="Z24" i="51"/>
  <c r="F24" i="51" s="1"/>
  <c r="H24" i="51" s="1"/>
  <c r="Z7" i="51"/>
  <c r="F7" i="51" s="1"/>
  <c r="H7" i="51" s="1"/>
  <c r="Z18" i="51"/>
  <c r="F18" i="51" s="1"/>
  <c r="H18" i="51" s="1"/>
  <c r="Z39" i="51"/>
  <c r="F39" i="51" s="1"/>
  <c r="H39" i="51" s="1"/>
  <c r="Z20" i="51"/>
  <c r="F20" i="51" s="1"/>
  <c r="H20" i="51" s="1"/>
  <c r="Z22" i="51"/>
  <c r="F22" i="51" s="1"/>
  <c r="H22" i="51" s="1"/>
  <c r="Z36" i="51"/>
  <c r="F36" i="51" s="1"/>
  <c r="H36" i="51" s="1"/>
  <c r="Z14" i="51"/>
  <c r="F14" i="51" s="1"/>
  <c r="H14" i="51" s="1"/>
  <c r="Z37" i="51"/>
  <c r="F37" i="51" s="1"/>
  <c r="H37" i="51" s="1"/>
  <c r="Y3" i="51"/>
  <c r="Z11" i="51"/>
  <c r="F11" i="51" s="1"/>
  <c r="H11" i="51" s="1"/>
  <c r="I4" i="61"/>
  <c r="I7" i="61"/>
  <c r="I17" i="61"/>
  <c r="I12" i="61"/>
  <c r="I8" i="61"/>
  <c r="I9" i="61"/>
  <c r="I15" i="61"/>
  <c r="I18" i="61"/>
  <c r="I6" i="61"/>
  <c r="I14" i="61"/>
  <c r="I11" i="61"/>
  <c r="I13" i="61"/>
  <c r="I16" i="61"/>
  <c r="I19" i="61"/>
  <c r="I10" i="61"/>
  <c r="X3" i="51"/>
  <c r="R3" i="51"/>
  <c r="S3" i="51"/>
  <c r="F3" i="51" l="1"/>
  <c r="H5" i="51"/>
  <c r="H3" i="51" s="1"/>
  <c r="Z3" i="51"/>
  <c r="I3" i="61"/>
  <c r="I5" i="51" l="1"/>
  <c r="I29" i="51"/>
  <c r="I20" i="51"/>
  <c r="I36" i="51"/>
  <c r="I24" i="51"/>
  <c r="I34" i="51"/>
  <c r="I31" i="51"/>
  <c r="I40" i="51"/>
  <c r="I33" i="51"/>
  <c r="I22" i="51"/>
  <c r="I37" i="51"/>
  <c r="I23" i="51"/>
  <c r="I27" i="51"/>
  <c r="I38" i="51"/>
  <c r="I28" i="51"/>
  <c r="I32" i="51"/>
  <c r="I26" i="51"/>
  <c r="I39" i="51"/>
  <c r="I35" i="51"/>
  <c r="I21" i="51"/>
  <c r="I30" i="51"/>
  <c r="I25" i="51"/>
  <c r="I4" i="51"/>
  <c r="I7" i="51"/>
  <c r="I16" i="51"/>
  <c r="I9" i="51"/>
  <c r="I12" i="51"/>
  <c r="I10" i="51"/>
  <c r="I11" i="51"/>
  <c r="I15" i="51"/>
  <c r="I6" i="51"/>
  <c r="I18" i="51"/>
  <c r="I17" i="51"/>
  <c r="I13" i="51"/>
  <c r="I19" i="51"/>
  <c r="I8" i="51"/>
  <c r="I14" i="51"/>
  <c r="I3" i="51" l="1"/>
</calcChain>
</file>

<file path=xl/sharedStrings.xml><?xml version="1.0" encoding="utf-8"?>
<sst xmlns="http://schemas.openxmlformats.org/spreadsheetml/2006/main" count="197" uniqueCount="54">
  <si>
    <t>의석비율
(%)</t>
  </si>
  <si>
    <t>득표율
(%)</t>
  </si>
  <si>
    <t>21대 총선 의석수 계산하기</t>
  </si>
  <si>
    <t>김이결</t>
  </si>
  <si>
    <t>정당</t>
  </si>
  <si>
    <t>환산율
(%)</t>
  </si>
  <si>
    <t>지역구
의석</t>
  </si>
  <si>
    <t>연동형
비례</t>
  </si>
  <si>
    <t>병립형
비례</t>
  </si>
  <si>
    <t>의석수</t>
  </si>
  <si>
    <t>연동배분의석
계산식</t>
  </si>
  <si>
    <t>연동배분
의석수</t>
  </si>
  <si>
    <t>잔여배분의석
실수</t>
  </si>
  <si>
    <t>잔여배분의석
정수</t>
  </si>
  <si>
    <t>잔여배분의석
소수</t>
  </si>
  <si>
    <t>잔여배분의석
소수순위</t>
  </si>
  <si>
    <t>잔여배분의석
소수배분</t>
  </si>
  <si>
    <t>잔여배분
의석수</t>
  </si>
  <si>
    <t>초과의석조정
실수</t>
  </si>
  <si>
    <t>초과의석조정
정수</t>
  </si>
  <si>
    <t>초과의석조정
소수</t>
  </si>
  <si>
    <t>초과의석조정
소수순위</t>
  </si>
  <si>
    <t>초과의석조정
소수배분</t>
  </si>
  <si>
    <t>초과조정
의석수</t>
  </si>
  <si>
    <t>연동형비례
의석수</t>
  </si>
  <si>
    <t>병립형
계산식</t>
  </si>
  <si>
    <t>병립형
정수</t>
  </si>
  <si>
    <t>병립형
소수</t>
  </si>
  <si>
    <t>병립형
소수순위</t>
  </si>
  <si>
    <t>병립형
소수배분</t>
  </si>
  <si>
    <t>병립형
의석수</t>
  </si>
  <si>
    <t>합계</t>
  </si>
  <si>
    <t>무소속</t>
  </si>
  <si>
    <t>더불어민주당</t>
  </si>
  <si>
    <t>미래통합당</t>
    <phoneticPr fontId="1" type="noConversion"/>
  </si>
  <si>
    <t>민생당</t>
    <phoneticPr fontId="1" type="noConversion"/>
  </si>
  <si>
    <t>미래한국당</t>
    <phoneticPr fontId="1" type="noConversion"/>
  </si>
  <si>
    <t>더불어시민당</t>
    <phoneticPr fontId="1" type="noConversion"/>
  </si>
  <si>
    <t>정의당</t>
    <phoneticPr fontId="1" type="noConversion"/>
  </si>
  <si>
    <t>우리공화당</t>
    <phoneticPr fontId="1" type="noConversion"/>
  </si>
  <si>
    <t>민중당</t>
    <phoneticPr fontId="1" type="noConversion"/>
  </si>
  <si>
    <t>한국경제당</t>
    <phoneticPr fontId="1" type="noConversion"/>
  </si>
  <si>
    <t>국민의당</t>
    <phoneticPr fontId="1" type="noConversion"/>
  </si>
  <si>
    <t>친박신당</t>
    <phoneticPr fontId="1" type="noConversion"/>
  </si>
  <si>
    <t>열린민주당</t>
    <phoneticPr fontId="1" type="noConversion"/>
  </si>
  <si>
    <t>기타2</t>
    <phoneticPr fontId="1" type="noConversion"/>
  </si>
  <si>
    <t>기타1</t>
    <phoneticPr fontId="1" type="noConversion"/>
  </si>
  <si>
    <r>
      <rPr>
        <b/>
        <sz val="11"/>
        <color theme="0"/>
        <rFont val="맑은 고딕"/>
        <family val="3"/>
        <charset val="129"/>
        <scheme val="minor"/>
      </rPr>
      <t>V1.4</t>
    </r>
    <r>
      <rPr>
        <sz val="11"/>
        <color theme="0"/>
        <rFont val="맑은 고딕"/>
        <family val="3"/>
        <charset val="129"/>
        <scheme val="minor"/>
      </rPr>
      <t xml:space="preserve">
200405</t>
    </r>
    <phoneticPr fontId="1" type="noConversion"/>
  </si>
  <si>
    <t>의석할당정당
득표율(%)</t>
    <phoneticPr fontId="1" type="noConversion"/>
  </si>
  <si>
    <t>의석할당정당
득표율(%)</t>
    <phoneticPr fontId="1" type="noConversion"/>
  </si>
  <si>
    <t>의석할당정당
의석수</t>
    <phoneticPr fontId="1" type="noConversion"/>
  </si>
  <si>
    <t>기타</t>
    <phoneticPr fontId="1" type="noConversion"/>
  </si>
  <si>
    <t>기타2</t>
    <phoneticPr fontId="1" type="noConversion"/>
  </si>
  <si>
    <t>기타1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</si>
</sst>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000000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0" tint="-0.499984740745262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0" tint="-0.249977111117893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1"/>
      <color theme="0" tint="-0.499984740745262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1"/>
      <color theme="0" tint="-0.249977111117893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0" tint="-4.9989318521683403E-2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66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 applyProtection="1">
      <alignment vertical="center"/>
      <protection hidden="1"/>
    </xf>
    <xf numFmtId="0" fontId="3" fillId="2" borderId="0" xfId="0" applyFont="1" applyFill="1" applyAlignment="1" applyProtection="1">
      <alignment horizontal="right" vertical="center" wrapText="1"/>
      <protection hidden="1"/>
    </xf>
    <xf numFmtId="0" fontId="5" fillId="2" borderId="0" xfId="0" applyFont="1" applyFill="1" applyAlignment="1" applyProtection="1">
      <alignment horizontal="right" vertical="center" wrapText="1"/>
      <protection hidden="1"/>
    </xf>
    <xf numFmtId="176" fontId="2" fillId="0" borderId="0" xfId="0" applyNumberFormat="1" applyFont="1" applyProtection="1">
      <alignment vertical="center"/>
      <protection hidden="1"/>
    </xf>
    <xf numFmtId="0" fontId="5" fillId="0" borderId="0" xfId="0" applyFont="1" applyProtection="1">
      <alignment vertical="center"/>
      <protection hidden="1"/>
    </xf>
    <xf numFmtId="0" fontId="2" fillId="2" borderId="0" xfId="0" applyFont="1" applyFill="1" applyAlignment="1" applyProtection="1">
      <alignment horizontal="right" vertical="center" wrapText="1"/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4" fillId="2" borderId="0" xfId="0" applyFont="1" applyFill="1" applyBorder="1" applyAlignment="1" applyProtection="1">
      <alignment horizontal="center" vertical="center"/>
      <protection hidden="1"/>
    </xf>
    <xf numFmtId="0" fontId="7" fillId="2" borderId="0" xfId="0" applyFont="1" applyFill="1" applyBorder="1" applyAlignment="1" applyProtection="1">
      <alignment horizontal="center" vertical="center"/>
      <protection hidden="1"/>
    </xf>
    <xf numFmtId="0" fontId="6" fillId="2" borderId="0" xfId="0" applyFont="1" applyFill="1" applyBorder="1" applyAlignment="1" applyProtection="1">
      <alignment horizontal="center" vertical="center"/>
      <protection hidden="1"/>
    </xf>
    <xf numFmtId="0" fontId="9" fillId="2" borderId="0" xfId="0" applyFont="1" applyFill="1" applyBorder="1" applyAlignment="1" applyProtection="1">
      <alignment horizontal="center" vertical="center"/>
      <protection hidden="1"/>
    </xf>
    <xf numFmtId="0" fontId="2" fillId="2" borderId="0" xfId="0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2" fillId="3" borderId="0" xfId="0" applyFont="1" applyFill="1" applyBorder="1" applyAlignment="1" applyProtection="1">
      <alignment horizontal="center" vertical="center"/>
      <protection hidden="1"/>
    </xf>
    <xf numFmtId="0" fontId="2" fillId="3" borderId="0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3" fillId="4" borderId="0" xfId="0" applyFont="1" applyFill="1" applyBorder="1" applyAlignment="1" applyProtection="1">
      <alignment horizontal="center" vertical="center"/>
      <protection hidden="1"/>
    </xf>
    <xf numFmtId="1" fontId="3" fillId="4" borderId="0" xfId="0" applyNumberFormat="1" applyFont="1" applyFill="1" applyBorder="1" applyAlignment="1" applyProtection="1">
      <alignment horizontal="center" vertical="center"/>
      <protection hidden="1"/>
    </xf>
    <xf numFmtId="2" fontId="5" fillId="2" borderId="0" xfId="0" applyNumberFormat="1" applyFont="1" applyFill="1" applyBorder="1" applyAlignment="1" applyProtection="1">
      <alignment horizontal="center" vertical="center"/>
      <protection hidden="1"/>
    </xf>
    <xf numFmtId="2" fontId="10" fillId="4" borderId="0" xfId="0" applyNumberFormat="1" applyFont="1" applyFill="1" applyBorder="1" applyAlignment="1" applyProtection="1">
      <alignment horizontal="center" vertical="center"/>
      <protection hidden="1"/>
    </xf>
    <xf numFmtId="1" fontId="10" fillId="4" borderId="0" xfId="0" applyNumberFormat="1" applyFont="1" applyFill="1" applyBorder="1" applyAlignment="1" applyProtection="1">
      <alignment horizontal="center" vertical="center"/>
      <protection hidden="1"/>
    </xf>
    <xf numFmtId="1" fontId="2" fillId="5" borderId="0" xfId="0" applyNumberFormat="1" applyFont="1" applyFill="1" applyBorder="1" applyAlignment="1" applyProtection="1">
      <alignment horizontal="center" vertical="center"/>
      <protection hidden="1"/>
    </xf>
    <xf numFmtId="2" fontId="5" fillId="0" borderId="0" xfId="0" applyNumberFormat="1" applyFont="1" applyBorder="1" applyAlignment="1" applyProtection="1">
      <alignment horizontal="center" vertical="center"/>
      <protection locked="0"/>
    </xf>
    <xf numFmtId="2" fontId="12" fillId="2" borderId="0" xfId="0" applyNumberFormat="1" applyFont="1" applyFill="1" applyBorder="1" applyAlignment="1" applyProtection="1">
      <alignment horizontal="center" vertical="center"/>
      <protection hidden="1"/>
    </xf>
    <xf numFmtId="1" fontId="5" fillId="2" borderId="0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Border="1" applyAlignment="1" applyProtection="1">
      <alignment horizontal="center" vertical="center"/>
      <protection locked="0"/>
    </xf>
    <xf numFmtId="177" fontId="5" fillId="0" borderId="0" xfId="0" applyNumberFormat="1" applyFont="1" applyFill="1" applyProtection="1">
      <alignment vertical="center"/>
      <protection hidden="1"/>
    </xf>
    <xf numFmtId="0" fontId="5" fillId="0" borderId="0" xfId="0" applyFont="1" applyFill="1" applyProtection="1">
      <alignment vertical="center"/>
      <protection hidden="1"/>
    </xf>
    <xf numFmtId="0" fontId="5" fillId="0" borderId="0" xfId="0" applyFont="1" applyFill="1" applyAlignment="1" applyProtection="1">
      <alignment horizontal="right" vertical="center"/>
      <protection hidden="1"/>
    </xf>
    <xf numFmtId="0" fontId="5" fillId="0" borderId="0" xfId="0" applyFont="1" applyFill="1" applyAlignment="1" applyProtection="1">
      <alignment horizontal="center" vertical="center"/>
      <protection hidden="1"/>
    </xf>
    <xf numFmtId="0" fontId="13" fillId="2" borderId="0" xfId="0" applyFont="1" applyFill="1" applyBorder="1" applyAlignment="1" applyProtection="1">
      <alignment horizontal="center"/>
      <protection hidden="1"/>
    </xf>
    <xf numFmtId="0" fontId="4" fillId="2" borderId="0" xfId="0" applyFont="1" applyFill="1" applyBorder="1" applyAlignment="1" applyProtection="1">
      <alignment horizontal="right" vertical="center"/>
      <protection hidden="1"/>
    </xf>
    <xf numFmtId="0" fontId="2" fillId="5" borderId="0" xfId="0" applyFont="1" applyFill="1" applyBorder="1" applyAlignment="1" applyProtection="1">
      <alignment horizontal="center" vertical="center"/>
      <protection hidden="1"/>
    </xf>
    <xf numFmtId="0" fontId="5" fillId="3" borderId="0" xfId="0" applyFont="1" applyFill="1" applyBorder="1" applyAlignment="1" applyProtection="1">
      <alignment horizontal="center" vertical="center"/>
      <protection hidden="1"/>
    </xf>
    <xf numFmtId="0" fontId="8" fillId="2" borderId="0" xfId="0" applyFont="1" applyFill="1" applyBorder="1" applyAlignment="1" applyProtection="1">
      <alignment horizontal="center" wrapText="1"/>
      <protection hidden="1"/>
    </xf>
    <xf numFmtId="0" fontId="11" fillId="3" borderId="0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 applyProtection="1">
      <alignment horizontal="center" vertical="center"/>
      <protection hidden="1"/>
    </xf>
    <xf numFmtId="0" fontId="3" fillId="0" borderId="0" xfId="0" applyFont="1" applyFill="1" applyBorder="1" applyAlignment="1" applyProtection="1">
      <alignment horizontal="center" vertical="center"/>
      <protection locked="0"/>
    </xf>
    <xf numFmtId="2" fontId="5" fillId="0" borderId="0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Border="1" applyAlignment="1" applyProtection="1">
      <alignment horizontal="right" vertical="center"/>
      <protection locked="0"/>
    </xf>
    <xf numFmtId="2" fontId="5" fillId="6" borderId="0" xfId="0" applyNumberFormat="1" applyFont="1" applyFill="1" applyAlignment="1" applyProtection="1">
      <alignment horizontal="center" vertical="center"/>
      <protection locked="0"/>
    </xf>
    <xf numFmtId="2" fontId="5" fillId="7" borderId="0" xfId="0" applyNumberFormat="1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9" borderId="0" xfId="0" applyFont="1" applyFill="1" applyAlignment="1" applyProtection="1">
      <alignment horizontal="center" vertical="center"/>
      <protection locked="0"/>
    </xf>
    <xf numFmtId="0" fontId="2" fillId="8" borderId="0" xfId="0" applyFont="1" applyFill="1" applyAlignment="1" applyProtection="1">
      <alignment horizontal="center" vertical="center"/>
      <protection locked="0"/>
    </xf>
    <xf numFmtId="2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6" borderId="0" xfId="0" applyFont="1" applyFill="1" applyAlignment="1" applyProtection="1">
      <alignment horizontal="center" vertical="center"/>
      <protection locked="0"/>
    </xf>
    <xf numFmtId="0" fontId="2" fillId="7" borderId="0" xfId="0" applyFont="1" applyFill="1" applyAlignment="1" applyProtection="1">
      <alignment horizontal="center" vertical="center"/>
      <protection locked="0"/>
    </xf>
    <xf numFmtId="0" fontId="5" fillId="5" borderId="0" xfId="0" applyFont="1" applyFill="1" applyBorder="1" applyAlignment="1" applyProtection="1">
      <alignment horizontal="right" vertical="center"/>
      <protection locked="0"/>
    </xf>
    <xf numFmtId="0" fontId="2" fillId="6" borderId="0" xfId="0" applyFont="1" applyFill="1" applyBorder="1" applyAlignment="1" applyProtection="1">
      <alignment horizontal="center" vertical="center"/>
      <protection locked="0"/>
    </xf>
    <xf numFmtId="0" fontId="2" fillId="7" borderId="0" xfId="0" applyFont="1" applyFill="1" applyBorder="1" applyAlignment="1" applyProtection="1">
      <alignment horizontal="center" vertical="center"/>
      <protection locked="0"/>
    </xf>
    <xf numFmtId="0" fontId="3" fillId="8" borderId="0" xfId="0" applyFont="1" applyFill="1" applyBorder="1" applyAlignment="1" applyProtection="1">
      <alignment horizontal="center" vertical="center"/>
      <protection locked="0"/>
    </xf>
    <xf numFmtId="0" fontId="2" fillId="9" borderId="0" xfId="0" applyFont="1" applyFill="1" applyBorder="1" applyAlignment="1" applyProtection="1">
      <alignment horizontal="center" vertical="center"/>
      <protection locked="0"/>
    </xf>
    <xf numFmtId="2" fontId="5" fillId="0" borderId="0" xfId="0" applyNumberFormat="1" applyFont="1" applyAlignment="1" applyProtection="1">
      <alignment horizontal="center" vertical="center"/>
      <protection locked="0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C6600"/>
      <color rgb="FFFF9900"/>
      <color rgb="FFFF99FF"/>
      <color rgb="FF0066FF"/>
      <color rgb="FFFF66CC"/>
      <color rgb="FF0099CC"/>
      <color rgb="FFFF9933"/>
      <color rgb="FF0099FF"/>
      <color rgb="FF0066CC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A5242-2143-4071-BACF-03641C7ED346}">
  <sheetPr codeName="Sheet17"/>
  <dimension ref="A1:AF40"/>
  <sheetViews>
    <sheetView workbookViewId="0">
      <selection activeCell="A3" sqref="A3"/>
    </sheetView>
  </sheetViews>
  <sheetFormatPr defaultColWidth="5.625" defaultRowHeight="16.5"/>
  <cols>
    <col min="1" max="1" width="6.625" style="16" customWidth="1"/>
    <col min="2" max="2" width="12.625" style="13" customWidth="1"/>
    <col min="3" max="8" width="8.625" style="16" customWidth="1"/>
    <col min="9" max="9" width="8.625" style="30" customWidth="1"/>
    <col min="10" max="31" width="12.625" style="5" hidden="1" customWidth="1"/>
    <col min="32" max="32" width="12.625" style="13" hidden="1" customWidth="1"/>
    <col min="33" max="16384" width="5.625" style="5"/>
  </cols>
  <sheetData>
    <row r="1" spans="1:32" ht="45" customHeight="1">
      <c r="A1" s="35" t="s">
        <v>47</v>
      </c>
      <c r="B1" s="32"/>
      <c r="C1" s="10"/>
      <c r="D1" s="11"/>
      <c r="E1" s="9" t="s">
        <v>2</v>
      </c>
      <c r="F1" s="11"/>
      <c r="G1" s="8"/>
      <c r="H1" s="8"/>
      <c r="I1" s="31" t="s">
        <v>3</v>
      </c>
    </row>
    <row r="2" spans="1:32" s="16" customFormat="1" ht="39.950000000000003" customHeight="1">
      <c r="A2" s="36">
        <v>2020</v>
      </c>
      <c r="B2" s="14" t="s">
        <v>4</v>
      </c>
      <c r="C2" s="15" t="s">
        <v>1</v>
      </c>
      <c r="D2" s="15" t="s">
        <v>5</v>
      </c>
      <c r="E2" s="15" t="s">
        <v>6</v>
      </c>
      <c r="F2" s="15" t="s">
        <v>7</v>
      </c>
      <c r="G2" s="15" t="s">
        <v>8</v>
      </c>
      <c r="H2" s="15" t="s">
        <v>9</v>
      </c>
      <c r="I2" s="15" t="s">
        <v>0</v>
      </c>
      <c r="J2" s="2" t="s">
        <v>50</v>
      </c>
      <c r="K2" s="2" t="s">
        <v>48</v>
      </c>
      <c r="L2" s="3" t="s">
        <v>10</v>
      </c>
      <c r="M2" s="2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6" t="s">
        <v>24</v>
      </c>
      <c r="AA2" s="3" t="s">
        <v>25</v>
      </c>
      <c r="AB2" s="3" t="s">
        <v>26</v>
      </c>
      <c r="AC2" s="3" t="s">
        <v>27</v>
      </c>
      <c r="AD2" s="3" t="s">
        <v>28</v>
      </c>
      <c r="AE2" s="3" t="s">
        <v>29</v>
      </c>
      <c r="AF2" s="6" t="s">
        <v>30</v>
      </c>
    </row>
    <row r="3" spans="1:32" ht="35.1" customHeight="1">
      <c r="A3" s="48">
        <v>4.1500000000000004</v>
      </c>
      <c r="B3" s="17" t="s">
        <v>31</v>
      </c>
      <c r="C3" s="18">
        <f t="shared" ref="C3:I3" si="0">SUM(C4:C50)</f>
        <v>100</v>
      </c>
      <c r="D3" s="18">
        <f t="shared" si="0"/>
        <v>0</v>
      </c>
      <c r="E3" s="17">
        <f t="shared" si="0"/>
        <v>253</v>
      </c>
      <c r="F3" s="18">
        <f t="shared" si="0"/>
        <v>0</v>
      </c>
      <c r="G3" s="18">
        <f t="shared" si="0"/>
        <v>0</v>
      </c>
      <c r="H3" s="18">
        <f t="shared" si="0"/>
        <v>253</v>
      </c>
      <c r="I3" s="18">
        <f t="shared" si="0"/>
        <v>100</v>
      </c>
      <c r="J3" s="1">
        <f>SUM(J4:J50)+47</f>
        <v>47</v>
      </c>
      <c r="K3" s="4">
        <f>SUM(K4:K50)</f>
        <v>0</v>
      </c>
      <c r="M3" s="1">
        <f>SUM(M4:M50)</f>
        <v>0</v>
      </c>
      <c r="O3" s="5">
        <f t="shared" ref="O3" si="1">SUM(O4:O50)</f>
        <v>0</v>
      </c>
      <c r="R3" s="5">
        <f t="shared" ref="R3:S3" si="2">SUM(R4:R50)</f>
        <v>0</v>
      </c>
      <c r="S3" s="1">
        <f t="shared" si="2"/>
        <v>0</v>
      </c>
      <c r="U3" s="5">
        <f t="shared" ref="U3" si="3">SUM(U4:U50)</f>
        <v>0</v>
      </c>
      <c r="X3" s="5">
        <f t="shared" ref="X3:Z3" si="4">SUM(X4:X50)</f>
        <v>0</v>
      </c>
      <c r="Y3" s="1">
        <f t="shared" si="4"/>
        <v>0</v>
      </c>
      <c r="Z3" s="1">
        <f t="shared" si="4"/>
        <v>0</v>
      </c>
      <c r="AB3" s="5">
        <f>SUM(AB4:AB50)</f>
        <v>0</v>
      </c>
      <c r="AE3" s="5">
        <f>SUM(AE4:AE50)</f>
        <v>0</v>
      </c>
      <c r="AF3" s="7">
        <f>SUM(AF4:AF50)</f>
        <v>0</v>
      </c>
    </row>
    <row r="4" spans="1:32" ht="24.95" customHeight="1">
      <c r="A4" s="14">
        <f t="shared" ref="A4:A18" si="5">ROW()-4</f>
        <v>0</v>
      </c>
      <c r="B4" s="33" t="s">
        <v>32</v>
      </c>
      <c r="C4" s="19">
        <f>100-SUM(C5:C50)</f>
        <v>100</v>
      </c>
      <c r="D4" s="20">
        <v>0</v>
      </c>
      <c r="E4" s="12">
        <f>253-SUM(E5:E50)</f>
        <v>253</v>
      </c>
      <c r="F4" s="21">
        <v>0</v>
      </c>
      <c r="G4" s="21">
        <v>0</v>
      </c>
      <c r="H4" s="22">
        <f>SUM(E4+F4+G4)</f>
        <v>253</v>
      </c>
      <c r="I4" s="19">
        <f t="shared" ref="I4:I19" si="6">H4/H$3*100</f>
        <v>100</v>
      </c>
    </row>
    <row r="5" spans="1:32" ht="24.95" customHeight="1">
      <c r="A5" s="34">
        <f t="shared" si="5"/>
        <v>1</v>
      </c>
      <c r="B5" s="41" t="s">
        <v>33</v>
      </c>
      <c r="C5" s="42"/>
      <c r="D5" s="24">
        <f>IF(AND(OR(E5&gt;=5,C5&gt;=3), K$3&gt;0), C5/K$3*100, 0)</f>
        <v>0</v>
      </c>
      <c r="E5" s="44"/>
      <c r="F5" s="25">
        <f>Z5</f>
        <v>0</v>
      </c>
      <c r="G5" s="25">
        <f>AF5</f>
        <v>0</v>
      </c>
      <c r="H5" s="22">
        <f t="shared" ref="H5:H12" si="7">SUM(E5+F5+G5)</f>
        <v>0</v>
      </c>
      <c r="I5" s="19">
        <f t="shared" si="6"/>
        <v>0</v>
      </c>
      <c r="J5" s="5">
        <f>IF(OR(C5&gt;=3, E5&gt;=5), E5,0)</f>
        <v>0</v>
      </c>
      <c r="K5" s="5">
        <f>IF(OR(C5&gt;=3, E5&gt;=5), C5,0)</f>
        <v>0</v>
      </c>
      <c r="L5" s="28">
        <f>MAX(0, (J$3*D5/100-E5)*0.5)</f>
        <v>0</v>
      </c>
      <c r="M5" s="28">
        <f>ROUND(L5,0)</f>
        <v>0</v>
      </c>
      <c r="N5" s="27">
        <f>IF(M$3&lt;30, (30-M$3)*D5/100, 0)</f>
        <v>0</v>
      </c>
      <c r="O5" s="28">
        <f>IF(M$3&lt;30, INT(N5), 0)</f>
        <v>0</v>
      </c>
      <c r="P5" s="27">
        <f>IF(AND(M$3&lt;30, D5&gt;0), N5-O5 + (100-ROW())*10^(-10), 0)</f>
        <v>0</v>
      </c>
      <c r="Q5" s="28">
        <f>RANK(P5,P$5:P$50)</f>
        <v>1</v>
      </c>
      <c r="R5" s="28">
        <f>IF(AND(D5&gt;0, M$3&lt;30, Q5&lt;=(30-(M$3+O$3))), 1, 0)</f>
        <v>0</v>
      </c>
      <c r="S5" s="28">
        <f>IF(M$3&lt;30, M5+O5+R5, 0)</f>
        <v>0</v>
      </c>
      <c r="T5" s="27">
        <f>IF(M$3&gt;30,30*M5/M$3,0)</f>
        <v>0</v>
      </c>
      <c r="U5" s="28">
        <f>IF(M$3&gt;30, INT(T5), 0)</f>
        <v>0</v>
      </c>
      <c r="V5" s="27">
        <f>IF(AND(M$3&gt;30, D5&gt;0), T5-U5 + (100-ROW())*10^(-10), 0)</f>
        <v>0</v>
      </c>
      <c r="W5" s="28">
        <f>RANK(V5,V$5:V$50)</f>
        <v>1</v>
      </c>
      <c r="X5" s="28">
        <f>IF(AND(D5&gt;0, M$3&gt;30, W5&lt;=(30-U$3)), 1, 0)</f>
        <v>0</v>
      </c>
      <c r="Y5" s="28">
        <f>IF(M$3&gt;30, U5+X5, 0)</f>
        <v>0</v>
      </c>
      <c r="Z5" s="28">
        <f>IF(M$3&lt;30, S5, IF(M$3&gt;30, Y5, M5))</f>
        <v>0</v>
      </c>
      <c r="AA5" s="28">
        <f t="shared" ref="AA5:AA19" si="8">17*D5/100</f>
        <v>0</v>
      </c>
      <c r="AB5" s="28">
        <f>INT(AA5)</f>
        <v>0</v>
      </c>
      <c r="AC5" s="27">
        <f>IF(D5&gt;0, AA5-AB5 + (100-ROW())*10^(-10), 0)</f>
        <v>0</v>
      </c>
      <c r="AD5" s="28">
        <f>RANK(AC5,AC$5:AC$50)</f>
        <v>1</v>
      </c>
      <c r="AE5" s="28">
        <f t="shared" ref="AE5:AE19" si="9">IF(AND(D5&gt;0, AD5&lt;=17-AB$3), 1, 0)</f>
        <v>0</v>
      </c>
      <c r="AF5" s="29">
        <f>SUM(AB5+AE5)</f>
        <v>0</v>
      </c>
    </row>
    <row r="6" spans="1:32" ht="24.95" customHeight="1">
      <c r="A6" s="34">
        <f t="shared" si="5"/>
        <v>2</v>
      </c>
      <c r="B6" s="41" t="s">
        <v>34</v>
      </c>
      <c r="C6" s="43"/>
      <c r="D6" s="24">
        <f t="shared" ref="D6:D19" si="10">IF(AND(OR(E6&gt;=5,C6&gt;=3), K$3&gt;0), C6/K$3*100, 0)</f>
        <v>0</v>
      </c>
      <c r="E6" s="45"/>
      <c r="F6" s="25">
        <f t="shared" ref="F6:F13" si="11">Z6</f>
        <v>0</v>
      </c>
      <c r="G6" s="25">
        <f t="shared" ref="G6:G19" si="12">AF6</f>
        <v>0</v>
      </c>
      <c r="H6" s="22">
        <f t="shared" si="7"/>
        <v>0</v>
      </c>
      <c r="I6" s="19">
        <f t="shared" si="6"/>
        <v>0</v>
      </c>
      <c r="J6" s="5">
        <f t="shared" ref="J6:J40" si="13">IF(OR(C6&gt;=3, E6&gt;=5), E6,0)</f>
        <v>0</v>
      </c>
      <c r="K6" s="5">
        <f t="shared" ref="K6:K40" si="14">IF(OR(C6&gt;=3, E6&gt;=5), C6,0)</f>
        <v>0</v>
      </c>
      <c r="L6" s="28">
        <f t="shared" ref="L6:L19" si="15">MAX(0, (J$3*D6/100-E6)*0.5)</f>
        <v>0</v>
      </c>
      <c r="M6" s="28">
        <f t="shared" ref="M6:M10" si="16">ROUND(L6,0)</f>
        <v>0</v>
      </c>
      <c r="N6" s="27">
        <f t="shared" ref="N6:N19" si="17">IF(M$3&lt;30, (30-M$3)*D6/100, 0)</f>
        <v>0</v>
      </c>
      <c r="O6" s="28">
        <f t="shared" ref="O6:O19" si="18">IF(M$3&lt;30, INT(N6), 0)</f>
        <v>0</v>
      </c>
      <c r="P6" s="27">
        <f t="shared" ref="P6:P19" si="19">IF(AND(M$3&lt;30, D6&gt;0), N6-O6 + (100-ROW())*10^(-10), 0)</f>
        <v>0</v>
      </c>
      <c r="Q6" s="28">
        <f t="shared" ref="Q6:Q19" si="20">RANK(P6,P$5:P$50)</f>
        <v>1</v>
      </c>
      <c r="R6" s="28">
        <f t="shared" ref="R6:R19" si="21">IF(AND(D6&gt;0, M$3&lt;30, Q6&lt;=(30-(M$3+O$3))), 1, 0)</f>
        <v>0</v>
      </c>
      <c r="S6" s="28">
        <f t="shared" ref="S6:S19" si="22">IF(M$3&lt;30, M6+O6+R6, 0)</f>
        <v>0</v>
      </c>
      <c r="T6" s="27">
        <f t="shared" ref="T6:T19" si="23">IF(M$3&gt;30,30*M6/M$3,0)</f>
        <v>0</v>
      </c>
      <c r="U6" s="28">
        <f t="shared" ref="U6:U19" si="24">IF(M$3&gt;30, INT(T6), 0)</f>
        <v>0</v>
      </c>
      <c r="V6" s="27">
        <f t="shared" ref="V6:V19" si="25">IF(AND(M$3&gt;30, D6&gt;0), T6-U6 + (100-ROW())*10^(-10), 0)</f>
        <v>0</v>
      </c>
      <c r="W6" s="28">
        <f t="shared" ref="W6:W19" si="26">RANK(V6,V$5:V$50)</f>
        <v>1</v>
      </c>
      <c r="X6" s="28">
        <f t="shared" ref="X6:X19" si="27">IF(AND(D6&gt;0, M$3&gt;30, W6&lt;=(30-U$3)), 1, 0)</f>
        <v>0</v>
      </c>
      <c r="Y6" s="28">
        <f t="shared" ref="Y6:Y19" si="28">IF(M$3&gt;30, U6+X6, 0)</f>
        <v>0</v>
      </c>
      <c r="Z6" s="28">
        <f t="shared" ref="Z6:Z19" si="29">IF(M$3&lt;30, S6, IF(M$3&gt;30, Y6, M6))</f>
        <v>0</v>
      </c>
      <c r="AA6" s="28">
        <f t="shared" si="8"/>
        <v>0</v>
      </c>
      <c r="AB6" s="28">
        <f t="shared" ref="AB6:AB19" si="30">INT(AA6)</f>
        <v>0</v>
      </c>
      <c r="AC6" s="27">
        <f t="shared" ref="AC6:AC19" si="31">IF(D6&gt;0, AA6-AB6 + (100-ROW())*10^(-10), 0)</f>
        <v>0</v>
      </c>
      <c r="AD6" s="28">
        <f t="shared" ref="AD6:AD19" si="32">RANK(AC6,AC$5:AC$50)</f>
        <v>1</v>
      </c>
      <c r="AE6" s="28">
        <f t="shared" si="9"/>
        <v>0</v>
      </c>
      <c r="AF6" s="29">
        <f t="shared" ref="AF6:AF19" si="33">SUM(AB6+AE6)</f>
        <v>0</v>
      </c>
    </row>
    <row r="7" spans="1:32" ht="24.95" customHeight="1">
      <c r="A7" s="34">
        <f t="shared" si="5"/>
        <v>3</v>
      </c>
      <c r="B7" s="41" t="s">
        <v>35</v>
      </c>
      <c r="C7" s="56"/>
      <c r="D7" s="24">
        <f t="shared" si="10"/>
        <v>0</v>
      </c>
      <c r="E7" s="45"/>
      <c r="F7" s="25">
        <f t="shared" si="11"/>
        <v>0</v>
      </c>
      <c r="G7" s="25">
        <f t="shared" si="12"/>
        <v>0</v>
      </c>
      <c r="H7" s="22">
        <f t="shared" si="7"/>
        <v>0</v>
      </c>
      <c r="I7" s="19">
        <f t="shared" si="6"/>
        <v>0</v>
      </c>
      <c r="J7" s="5">
        <f t="shared" si="13"/>
        <v>0</v>
      </c>
      <c r="K7" s="5">
        <f t="shared" si="14"/>
        <v>0</v>
      </c>
      <c r="L7" s="28">
        <f t="shared" si="15"/>
        <v>0</v>
      </c>
      <c r="M7" s="28">
        <f t="shared" si="16"/>
        <v>0</v>
      </c>
      <c r="N7" s="27">
        <f t="shared" si="17"/>
        <v>0</v>
      </c>
      <c r="O7" s="28">
        <f t="shared" si="18"/>
        <v>0</v>
      </c>
      <c r="P7" s="27">
        <f t="shared" si="19"/>
        <v>0</v>
      </c>
      <c r="Q7" s="28">
        <f t="shared" si="20"/>
        <v>1</v>
      </c>
      <c r="R7" s="28">
        <f t="shared" si="21"/>
        <v>0</v>
      </c>
      <c r="S7" s="28">
        <f t="shared" si="22"/>
        <v>0</v>
      </c>
      <c r="T7" s="27">
        <f t="shared" si="23"/>
        <v>0</v>
      </c>
      <c r="U7" s="28">
        <f t="shared" si="24"/>
        <v>0</v>
      </c>
      <c r="V7" s="27">
        <f t="shared" si="25"/>
        <v>0</v>
      </c>
      <c r="W7" s="28">
        <f t="shared" si="26"/>
        <v>1</v>
      </c>
      <c r="X7" s="28">
        <f t="shared" si="27"/>
        <v>0</v>
      </c>
      <c r="Y7" s="28">
        <f t="shared" si="28"/>
        <v>0</v>
      </c>
      <c r="Z7" s="28">
        <f t="shared" si="29"/>
        <v>0</v>
      </c>
      <c r="AA7" s="28">
        <f t="shared" si="8"/>
        <v>0</v>
      </c>
      <c r="AB7" s="28">
        <f t="shared" si="30"/>
        <v>0</v>
      </c>
      <c r="AC7" s="27">
        <f t="shared" si="31"/>
        <v>0</v>
      </c>
      <c r="AD7" s="28">
        <f t="shared" si="32"/>
        <v>1</v>
      </c>
      <c r="AE7" s="28">
        <f t="shared" si="9"/>
        <v>0</v>
      </c>
      <c r="AF7" s="29">
        <f t="shared" si="33"/>
        <v>0</v>
      </c>
    </row>
    <row r="8" spans="1:32" ht="24.95" customHeight="1">
      <c r="A8" s="34">
        <f t="shared" si="5"/>
        <v>4</v>
      </c>
      <c r="B8" s="41" t="s">
        <v>36</v>
      </c>
      <c r="C8" s="56"/>
      <c r="D8" s="24">
        <f t="shared" si="10"/>
        <v>0</v>
      </c>
      <c r="E8" s="50"/>
      <c r="F8" s="25">
        <f t="shared" si="11"/>
        <v>0</v>
      </c>
      <c r="G8" s="25">
        <f t="shared" si="12"/>
        <v>0</v>
      </c>
      <c r="H8" s="22">
        <f t="shared" si="7"/>
        <v>0</v>
      </c>
      <c r="I8" s="19">
        <f t="shared" si="6"/>
        <v>0</v>
      </c>
      <c r="J8" s="5">
        <f t="shared" si="13"/>
        <v>0</v>
      </c>
      <c r="K8" s="5">
        <f t="shared" si="14"/>
        <v>0</v>
      </c>
      <c r="L8" s="28">
        <f t="shared" si="15"/>
        <v>0</v>
      </c>
      <c r="M8" s="28">
        <f t="shared" si="16"/>
        <v>0</v>
      </c>
      <c r="N8" s="27">
        <f t="shared" si="17"/>
        <v>0</v>
      </c>
      <c r="O8" s="28">
        <f t="shared" si="18"/>
        <v>0</v>
      </c>
      <c r="P8" s="27">
        <f t="shared" si="19"/>
        <v>0</v>
      </c>
      <c r="Q8" s="28">
        <f t="shared" si="20"/>
        <v>1</v>
      </c>
      <c r="R8" s="28">
        <f t="shared" si="21"/>
        <v>0</v>
      </c>
      <c r="S8" s="28">
        <f t="shared" si="22"/>
        <v>0</v>
      </c>
      <c r="T8" s="27">
        <f t="shared" si="23"/>
        <v>0</v>
      </c>
      <c r="U8" s="28">
        <f t="shared" si="24"/>
        <v>0</v>
      </c>
      <c r="V8" s="27">
        <f t="shared" si="25"/>
        <v>0</v>
      </c>
      <c r="W8" s="28">
        <f t="shared" si="26"/>
        <v>1</v>
      </c>
      <c r="X8" s="28">
        <f t="shared" si="27"/>
        <v>0</v>
      </c>
      <c r="Y8" s="28">
        <f t="shared" si="28"/>
        <v>0</v>
      </c>
      <c r="Z8" s="28">
        <f t="shared" si="29"/>
        <v>0</v>
      </c>
      <c r="AA8" s="28">
        <f t="shared" si="8"/>
        <v>0</v>
      </c>
      <c r="AB8" s="28">
        <f t="shared" si="30"/>
        <v>0</v>
      </c>
      <c r="AC8" s="27">
        <f t="shared" si="31"/>
        <v>0</v>
      </c>
      <c r="AD8" s="28">
        <f t="shared" si="32"/>
        <v>1</v>
      </c>
      <c r="AE8" s="28">
        <f t="shared" si="9"/>
        <v>0</v>
      </c>
      <c r="AF8" s="29">
        <f t="shared" si="33"/>
        <v>0</v>
      </c>
    </row>
    <row r="9" spans="1:32" ht="24.95" customHeight="1">
      <c r="A9" s="38">
        <f t="shared" si="5"/>
        <v>5</v>
      </c>
      <c r="B9" s="41" t="s">
        <v>37</v>
      </c>
      <c r="C9" s="56"/>
      <c r="D9" s="24">
        <f t="shared" si="10"/>
        <v>0</v>
      </c>
      <c r="E9" s="49"/>
      <c r="F9" s="25">
        <f t="shared" si="11"/>
        <v>0</v>
      </c>
      <c r="G9" s="25">
        <f t="shared" si="12"/>
        <v>0</v>
      </c>
      <c r="H9" s="22">
        <f t="shared" si="7"/>
        <v>0</v>
      </c>
      <c r="I9" s="19">
        <f t="shared" si="6"/>
        <v>0</v>
      </c>
      <c r="J9" s="5">
        <f t="shared" si="13"/>
        <v>0</v>
      </c>
      <c r="K9" s="5">
        <f t="shared" si="14"/>
        <v>0</v>
      </c>
      <c r="L9" s="28">
        <f t="shared" si="15"/>
        <v>0</v>
      </c>
      <c r="M9" s="28">
        <f t="shared" si="16"/>
        <v>0</v>
      </c>
      <c r="N9" s="27">
        <f t="shared" si="17"/>
        <v>0</v>
      </c>
      <c r="O9" s="28">
        <f t="shared" si="18"/>
        <v>0</v>
      </c>
      <c r="P9" s="27">
        <f t="shared" si="19"/>
        <v>0</v>
      </c>
      <c r="Q9" s="28">
        <f t="shared" si="20"/>
        <v>1</v>
      </c>
      <c r="R9" s="28">
        <f t="shared" si="21"/>
        <v>0</v>
      </c>
      <c r="S9" s="28">
        <f t="shared" si="22"/>
        <v>0</v>
      </c>
      <c r="T9" s="27">
        <f t="shared" si="23"/>
        <v>0</v>
      </c>
      <c r="U9" s="28">
        <f t="shared" si="24"/>
        <v>0</v>
      </c>
      <c r="V9" s="27">
        <f t="shared" si="25"/>
        <v>0</v>
      </c>
      <c r="W9" s="28">
        <f t="shared" si="26"/>
        <v>1</v>
      </c>
      <c r="X9" s="28">
        <f t="shared" si="27"/>
        <v>0</v>
      </c>
      <c r="Y9" s="28">
        <f t="shared" si="28"/>
        <v>0</v>
      </c>
      <c r="Z9" s="28">
        <f t="shared" si="29"/>
        <v>0</v>
      </c>
      <c r="AA9" s="28">
        <f t="shared" si="8"/>
        <v>0</v>
      </c>
      <c r="AB9" s="28">
        <f t="shared" si="30"/>
        <v>0</v>
      </c>
      <c r="AC9" s="27">
        <f t="shared" si="31"/>
        <v>0</v>
      </c>
      <c r="AD9" s="28">
        <f t="shared" si="32"/>
        <v>1</v>
      </c>
      <c r="AE9" s="28">
        <f t="shared" si="9"/>
        <v>0</v>
      </c>
      <c r="AF9" s="29">
        <f t="shared" si="33"/>
        <v>0</v>
      </c>
    </row>
    <row r="10" spans="1:32" ht="24.95" customHeight="1">
      <c r="A10" s="34">
        <f t="shared" si="5"/>
        <v>6</v>
      </c>
      <c r="B10" s="41" t="s">
        <v>38</v>
      </c>
      <c r="C10" s="56"/>
      <c r="D10" s="24">
        <f t="shared" si="10"/>
        <v>0</v>
      </c>
      <c r="E10" s="45"/>
      <c r="F10" s="25">
        <f t="shared" si="11"/>
        <v>0</v>
      </c>
      <c r="G10" s="25">
        <f t="shared" si="12"/>
        <v>0</v>
      </c>
      <c r="H10" s="22">
        <f t="shared" si="7"/>
        <v>0</v>
      </c>
      <c r="I10" s="19">
        <f t="shared" si="6"/>
        <v>0</v>
      </c>
      <c r="J10" s="5">
        <f t="shared" si="13"/>
        <v>0</v>
      </c>
      <c r="K10" s="5">
        <f t="shared" si="14"/>
        <v>0</v>
      </c>
      <c r="L10" s="28">
        <f t="shared" si="15"/>
        <v>0</v>
      </c>
      <c r="M10" s="28">
        <f t="shared" si="16"/>
        <v>0</v>
      </c>
      <c r="N10" s="27">
        <f t="shared" si="17"/>
        <v>0</v>
      </c>
      <c r="O10" s="28">
        <f t="shared" si="18"/>
        <v>0</v>
      </c>
      <c r="P10" s="27">
        <f t="shared" si="19"/>
        <v>0</v>
      </c>
      <c r="Q10" s="28">
        <f t="shared" si="20"/>
        <v>1</v>
      </c>
      <c r="R10" s="28">
        <f t="shared" si="21"/>
        <v>0</v>
      </c>
      <c r="S10" s="28">
        <f t="shared" si="22"/>
        <v>0</v>
      </c>
      <c r="T10" s="27">
        <f t="shared" si="23"/>
        <v>0</v>
      </c>
      <c r="U10" s="28">
        <f t="shared" si="24"/>
        <v>0</v>
      </c>
      <c r="V10" s="27">
        <f t="shared" si="25"/>
        <v>0</v>
      </c>
      <c r="W10" s="28">
        <f t="shared" si="26"/>
        <v>1</v>
      </c>
      <c r="X10" s="28">
        <f t="shared" si="27"/>
        <v>0</v>
      </c>
      <c r="Y10" s="28">
        <f t="shared" si="28"/>
        <v>0</v>
      </c>
      <c r="Z10" s="28">
        <f t="shared" si="29"/>
        <v>0</v>
      </c>
      <c r="AA10" s="28">
        <f t="shared" si="8"/>
        <v>0</v>
      </c>
      <c r="AB10" s="28">
        <f t="shared" si="30"/>
        <v>0</v>
      </c>
      <c r="AC10" s="27">
        <f t="shared" si="31"/>
        <v>0</v>
      </c>
      <c r="AD10" s="28">
        <f t="shared" si="32"/>
        <v>1</v>
      </c>
      <c r="AE10" s="28">
        <f t="shared" si="9"/>
        <v>0</v>
      </c>
      <c r="AF10" s="29">
        <f t="shared" si="33"/>
        <v>0</v>
      </c>
    </row>
    <row r="11" spans="1:32" ht="24.95" customHeight="1">
      <c r="A11" s="34">
        <f t="shared" si="5"/>
        <v>7</v>
      </c>
      <c r="B11" s="41" t="s">
        <v>39</v>
      </c>
      <c r="C11" s="56"/>
      <c r="D11" s="24">
        <f t="shared" si="10"/>
        <v>0</v>
      </c>
      <c r="E11" s="45"/>
      <c r="F11" s="25">
        <f t="shared" si="11"/>
        <v>0</v>
      </c>
      <c r="G11" s="25">
        <f t="shared" si="12"/>
        <v>0</v>
      </c>
      <c r="H11" s="22">
        <f t="shared" si="7"/>
        <v>0</v>
      </c>
      <c r="I11" s="19">
        <f t="shared" si="6"/>
        <v>0</v>
      </c>
      <c r="J11" s="5">
        <f t="shared" si="13"/>
        <v>0</v>
      </c>
      <c r="K11" s="5">
        <f t="shared" si="14"/>
        <v>0</v>
      </c>
      <c r="L11" s="28">
        <f t="shared" si="15"/>
        <v>0</v>
      </c>
      <c r="M11" s="28">
        <f>ROUND(L11,0)</f>
        <v>0</v>
      </c>
      <c r="N11" s="27">
        <f t="shared" si="17"/>
        <v>0</v>
      </c>
      <c r="O11" s="28">
        <f t="shared" si="18"/>
        <v>0</v>
      </c>
      <c r="P11" s="27">
        <f t="shared" si="19"/>
        <v>0</v>
      </c>
      <c r="Q11" s="28">
        <f t="shared" si="20"/>
        <v>1</v>
      </c>
      <c r="R11" s="28">
        <f t="shared" si="21"/>
        <v>0</v>
      </c>
      <c r="S11" s="28">
        <f t="shared" si="22"/>
        <v>0</v>
      </c>
      <c r="T11" s="27">
        <f t="shared" si="23"/>
        <v>0</v>
      </c>
      <c r="U11" s="28">
        <f t="shared" si="24"/>
        <v>0</v>
      </c>
      <c r="V11" s="27">
        <f t="shared" si="25"/>
        <v>0</v>
      </c>
      <c r="W11" s="28">
        <f t="shared" si="26"/>
        <v>1</v>
      </c>
      <c r="X11" s="28">
        <f t="shared" si="27"/>
        <v>0</v>
      </c>
      <c r="Y11" s="28">
        <f t="shared" si="28"/>
        <v>0</v>
      </c>
      <c r="Z11" s="28">
        <f t="shared" si="29"/>
        <v>0</v>
      </c>
      <c r="AA11" s="28">
        <f t="shared" si="8"/>
        <v>0</v>
      </c>
      <c r="AB11" s="28">
        <f t="shared" si="30"/>
        <v>0</v>
      </c>
      <c r="AC11" s="27">
        <f t="shared" si="31"/>
        <v>0</v>
      </c>
      <c r="AD11" s="28">
        <f t="shared" si="32"/>
        <v>1</v>
      </c>
      <c r="AE11" s="28">
        <f t="shared" si="9"/>
        <v>0</v>
      </c>
      <c r="AF11" s="29">
        <f t="shared" si="33"/>
        <v>0</v>
      </c>
    </row>
    <row r="12" spans="1:32" ht="24.95" customHeight="1">
      <c r="A12" s="34">
        <f t="shared" si="5"/>
        <v>8</v>
      </c>
      <c r="B12" s="41" t="s">
        <v>40</v>
      </c>
      <c r="C12" s="56"/>
      <c r="D12" s="24">
        <f t="shared" si="10"/>
        <v>0</v>
      </c>
      <c r="E12" s="45"/>
      <c r="F12" s="25">
        <f t="shared" si="11"/>
        <v>0</v>
      </c>
      <c r="G12" s="25">
        <f t="shared" si="12"/>
        <v>0</v>
      </c>
      <c r="H12" s="22">
        <f t="shared" si="7"/>
        <v>0</v>
      </c>
      <c r="I12" s="19">
        <f t="shared" si="6"/>
        <v>0</v>
      </c>
      <c r="J12" s="5">
        <f t="shared" si="13"/>
        <v>0</v>
      </c>
      <c r="K12" s="5">
        <f t="shared" si="14"/>
        <v>0</v>
      </c>
      <c r="L12" s="28">
        <f t="shared" si="15"/>
        <v>0</v>
      </c>
      <c r="M12" s="28">
        <f t="shared" ref="M12:M19" si="34">ROUND(L12,0)</f>
        <v>0</v>
      </c>
      <c r="N12" s="27">
        <f t="shared" si="17"/>
        <v>0</v>
      </c>
      <c r="O12" s="28">
        <f t="shared" si="18"/>
        <v>0</v>
      </c>
      <c r="P12" s="27">
        <f t="shared" si="19"/>
        <v>0</v>
      </c>
      <c r="Q12" s="28">
        <f t="shared" si="20"/>
        <v>1</v>
      </c>
      <c r="R12" s="28">
        <f t="shared" si="21"/>
        <v>0</v>
      </c>
      <c r="S12" s="28">
        <f t="shared" si="22"/>
        <v>0</v>
      </c>
      <c r="T12" s="27">
        <f t="shared" si="23"/>
        <v>0</v>
      </c>
      <c r="U12" s="28">
        <f t="shared" si="24"/>
        <v>0</v>
      </c>
      <c r="V12" s="27">
        <f t="shared" si="25"/>
        <v>0</v>
      </c>
      <c r="W12" s="28">
        <f t="shared" si="26"/>
        <v>1</v>
      </c>
      <c r="X12" s="28">
        <f t="shared" si="27"/>
        <v>0</v>
      </c>
      <c r="Y12" s="28">
        <f t="shared" si="28"/>
        <v>0</v>
      </c>
      <c r="Z12" s="28">
        <f t="shared" si="29"/>
        <v>0</v>
      </c>
      <c r="AA12" s="28">
        <f t="shared" si="8"/>
        <v>0</v>
      </c>
      <c r="AB12" s="28">
        <f t="shared" si="30"/>
        <v>0</v>
      </c>
      <c r="AC12" s="27">
        <f t="shared" si="31"/>
        <v>0</v>
      </c>
      <c r="AD12" s="28">
        <f t="shared" si="32"/>
        <v>1</v>
      </c>
      <c r="AE12" s="28">
        <f t="shared" si="9"/>
        <v>0</v>
      </c>
      <c r="AF12" s="29">
        <f t="shared" si="33"/>
        <v>0</v>
      </c>
    </row>
    <row r="13" spans="1:32" ht="24.95" customHeight="1">
      <c r="A13" s="34">
        <f t="shared" si="5"/>
        <v>9</v>
      </c>
      <c r="B13" s="41" t="s">
        <v>41</v>
      </c>
      <c r="C13" s="56"/>
      <c r="D13" s="24">
        <f t="shared" si="10"/>
        <v>0</v>
      </c>
      <c r="E13" s="46"/>
      <c r="F13" s="25">
        <f t="shared" si="11"/>
        <v>0</v>
      </c>
      <c r="G13" s="25">
        <f t="shared" si="12"/>
        <v>0</v>
      </c>
      <c r="H13" s="22">
        <f t="shared" ref="H13" si="35">SUM(E13+F13+G13)</f>
        <v>0</v>
      </c>
      <c r="I13" s="19">
        <f t="shared" si="6"/>
        <v>0</v>
      </c>
      <c r="J13" s="5">
        <f t="shared" si="13"/>
        <v>0</v>
      </c>
      <c r="K13" s="5">
        <f t="shared" si="14"/>
        <v>0</v>
      </c>
      <c r="L13" s="28">
        <f t="shared" si="15"/>
        <v>0</v>
      </c>
      <c r="M13" s="28">
        <f t="shared" si="34"/>
        <v>0</v>
      </c>
      <c r="N13" s="27">
        <f t="shared" si="17"/>
        <v>0</v>
      </c>
      <c r="O13" s="28">
        <f t="shared" si="18"/>
        <v>0</v>
      </c>
      <c r="P13" s="27">
        <f t="shared" si="19"/>
        <v>0</v>
      </c>
      <c r="Q13" s="28">
        <f t="shared" si="20"/>
        <v>1</v>
      </c>
      <c r="R13" s="28">
        <f t="shared" si="21"/>
        <v>0</v>
      </c>
      <c r="S13" s="28">
        <f t="shared" si="22"/>
        <v>0</v>
      </c>
      <c r="T13" s="27">
        <f t="shared" si="23"/>
        <v>0</v>
      </c>
      <c r="U13" s="28">
        <f t="shared" si="24"/>
        <v>0</v>
      </c>
      <c r="V13" s="27">
        <f t="shared" si="25"/>
        <v>0</v>
      </c>
      <c r="W13" s="28">
        <f t="shared" si="26"/>
        <v>1</v>
      </c>
      <c r="X13" s="28">
        <f t="shared" si="27"/>
        <v>0</v>
      </c>
      <c r="Y13" s="28">
        <f t="shared" si="28"/>
        <v>0</v>
      </c>
      <c r="Z13" s="28">
        <f t="shared" si="29"/>
        <v>0</v>
      </c>
      <c r="AA13" s="28">
        <f t="shared" si="8"/>
        <v>0</v>
      </c>
      <c r="AB13" s="28">
        <f t="shared" si="30"/>
        <v>0</v>
      </c>
      <c r="AC13" s="27">
        <f t="shared" si="31"/>
        <v>0</v>
      </c>
      <c r="AD13" s="28">
        <f t="shared" si="32"/>
        <v>1</v>
      </c>
      <c r="AE13" s="28">
        <f t="shared" si="9"/>
        <v>0</v>
      </c>
      <c r="AF13" s="29">
        <f t="shared" si="33"/>
        <v>0</v>
      </c>
    </row>
    <row r="14" spans="1:32" ht="24.95" customHeight="1">
      <c r="A14" s="14">
        <f t="shared" si="5"/>
        <v>10</v>
      </c>
      <c r="B14" s="41" t="s">
        <v>42</v>
      </c>
      <c r="C14" s="56"/>
      <c r="D14" s="24">
        <f t="shared" si="10"/>
        <v>0</v>
      </c>
      <c r="E14" s="47"/>
      <c r="F14" s="25">
        <f>Z14</f>
        <v>0</v>
      </c>
      <c r="G14" s="25">
        <f t="shared" si="12"/>
        <v>0</v>
      </c>
      <c r="H14" s="22">
        <f t="shared" ref="H14:H19" si="36">SUM(E14+F14+G14)</f>
        <v>0</v>
      </c>
      <c r="I14" s="19">
        <f t="shared" si="6"/>
        <v>0</v>
      </c>
      <c r="J14" s="5">
        <f t="shared" si="13"/>
        <v>0</v>
      </c>
      <c r="K14" s="5">
        <f t="shared" si="14"/>
        <v>0</v>
      </c>
      <c r="L14" s="28">
        <f t="shared" si="15"/>
        <v>0</v>
      </c>
      <c r="M14" s="28">
        <f t="shared" si="34"/>
        <v>0</v>
      </c>
      <c r="N14" s="27">
        <f t="shared" si="17"/>
        <v>0</v>
      </c>
      <c r="O14" s="28">
        <f t="shared" si="18"/>
        <v>0</v>
      </c>
      <c r="P14" s="27">
        <f t="shared" si="19"/>
        <v>0</v>
      </c>
      <c r="Q14" s="28">
        <f t="shared" si="20"/>
        <v>1</v>
      </c>
      <c r="R14" s="28">
        <f t="shared" si="21"/>
        <v>0</v>
      </c>
      <c r="S14" s="28">
        <f t="shared" si="22"/>
        <v>0</v>
      </c>
      <c r="T14" s="27">
        <f t="shared" si="23"/>
        <v>0</v>
      </c>
      <c r="U14" s="28">
        <f t="shared" si="24"/>
        <v>0</v>
      </c>
      <c r="V14" s="27">
        <f t="shared" si="25"/>
        <v>0</v>
      </c>
      <c r="W14" s="28">
        <f t="shared" si="26"/>
        <v>1</v>
      </c>
      <c r="X14" s="28">
        <f t="shared" si="27"/>
        <v>0</v>
      </c>
      <c r="Y14" s="28">
        <f t="shared" si="28"/>
        <v>0</v>
      </c>
      <c r="Z14" s="28">
        <f t="shared" si="29"/>
        <v>0</v>
      </c>
      <c r="AA14" s="28">
        <f t="shared" si="8"/>
        <v>0</v>
      </c>
      <c r="AB14" s="28">
        <f t="shared" si="30"/>
        <v>0</v>
      </c>
      <c r="AC14" s="27">
        <f t="shared" si="31"/>
        <v>0</v>
      </c>
      <c r="AD14" s="28">
        <f t="shared" si="32"/>
        <v>1</v>
      </c>
      <c r="AE14" s="28">
        <f t="shared" si="9"/>
        <v>0</v>
      </c>
      <c r="AF14" s="29">
        <f t="shared" si="33"/>
        <v>0</v>
      </c>
    </row>
    <row r="15" spans="1:32" ht="24.95" customHeight="1">
      <c r="A15" s="34">
        <f t="shared" si="5"/>
        <v>11</v>
      </c>
      <c r="B15" s="41" t="s">
        <v>43</v>
      </c>
      <c r="C15" s="56"/>
      <c r="D15" s="24">
        <f t="shared" si="10"/>
        <v>0</v>
      </c>
      <c r="E15" s="45"/>
      <c r="F15" s="25">
        <f t="shared" ref="F15:F19" si="37">Z15</f>
        <v>0</v>
      </c>
      <c r="G15" s="25">
        <f t="shared" si="12"/>
        <v>0</v>
      </c>
      <c r="H15" s="22">
        <f t="shared" si="36"/>
        <v>0</v>
      </c>
      <c r="I15" s="19">
        <f t="shared" si="6"/>
        <v>0</v>
      </c>
      <c r="J15" s="5">
        <f t="shared" si="13"/>
        <v>0</v>
      </c>
      <c r="K15" s="5">
        <f t="shared" si="14"/>
        <v>0</v>
      </c>
      <c r="L15" s="28">
        <f t="shared" si="15"/>
        <v>0</v>
      </c>
      <c r="M15" s="28">
        <f t="shared" si="34"/>
        <v>0</v>
      </c>
      <c r="N15" s="27">
        <f t="shared" si="17"/>
        <v>0</v>
      </c>
      <c r="O15" s="28">
        <f t="shared" si="18"/>
        <v>0</v>
      </c>
      <c r="P15" s="27">
        <f t="shared" si="19"/>
        <v>0</v>
      </c>
      <c r="Q15" s="28">
        <f t="shared" si="20"/>
        <v>1</v>
      </c>
      <c r="R15" s="28">
        <f t="shared" si="21"/>
        <v>0</v>
      </c>
      <c r="S15" s="28">
        <f t="shared" si="22"/>
        <v>0</v>
      </c>
      <c r="T15" s="27">
        <f t="shared" si="23"/>
        <v>0</v>
      </c>
      <c r="U15" s="28">
        <f t="shared" si="24"/>
        <v>0</v>
      </c>
      <c r="V15" s="27">
        <f t="shared" si="25"/>
        <v>0</v>
      </c>
      <c r="W15" s="28">
        <f t="shared" si="26"/>
        <v>1</v>
      </c>
      <c r="X15" s="28">
        <f t="shared" si="27"/>
        <v>0</v>
      </c>
      <c r="Y15" s="28">
        <f t="shared" si="28"/>
        <v>0</v>
      </c>
      <c r="Z15" s="28">
        <f t="shared" si="29"/>
        <v>0</v>
      </c>
      <c r="AA15" s="28">
        <f t="shared" si="8"/>
        <v>0</v>
      </c>
      <c r="AB15" s="28">
        <f t="shared" si="30"/>
        <v>0</v>
      </c>
      <c r="AC15" s="27">
        <f t="shared" si="31"/>
        <v>0</v>
      </c>
      <c r="AD15" s="28">
        <f t="shared" si="32"/>
        <v>1</v>
      </c>
      <c r="AE15" s="28">
        <f t="shared" si="9"/>
        <v>0</v>
      </c>
      <c r="AF15" s="29">
        <f t="shared" si="33"/>
        <v>0</v>
      </c>
    </row>
    <row r="16" spans="1:32" ht="24.95" customHeight="1">
      <c r="A16" s="34">
        <f t="shared" si="5"/>
        <v>12</v>
      </c>
      <c r="B16" s="41" t="s">
        <v>44</v>
      </c>
      <c r="C16" s="56"/>
      <c r="D16" s="24">
        <f t="shared" si="10"/>
        <v>0</v>
      </c>
      <c r="E16" s="49"/>
      <c r="F16" s="25">
        <f t="shared" si="37"/>
        <v>0</v>
      </c>
      <c r="G16" s="25">
        <f t="shared" si="12"/>
        <v>0</v>
      </c>
      <c r="H16" s="22">
        <f t="shared" si="36"/>
        <v>0</v>
      </c>
      <c r="I16" s="19">
        <f t="shared" si="6"/>
        <v>0</v>
      </c>
      <c r="J16" s="5">
        <f t="shared" si="13"/>
        <v>0</v>
      </c>
      <c r="K16" s="5">
        <f t="shared" si="14"/>
        <v>0</v>
      </c>
      <c r="L16" s="28">
        <f t="shared" si="15"/>
        <v>0</v>
      </c>
      <c r="M16" s="28">
        <f t="shared" si="34"/>
        <v>0</v>
      </c>
      <c r="N16" s="27">
        <f t="shared" si="17"/>
        <v>0</v>
      </c>
      <c r="O16" s="28">
        <f t="shared" si="18"/>
        <v>0</v>
      </c>
      <c r="P16" s="27">
        <f t="shared" si="19"/>
        <v>0</v>
      </c>
      <c r="Q16" s="28">
        <f t="shared" si="20"/>
        <v>1</v>
      </c>
      <c r="R16" s="28">
        <f t="shared" si="21"/>
        <v>0</v>
      </c>
      <c r="S16" s="28">
        <f t="shared" si="22"/>
        <v>0</v>
      </c>
      <c r="T16" s="27">
        <f t="shared" si="23"/>
        <v>0</v>
      </c>
      <c r="U16" s="28">
        <f t="shared" si="24"/>
        <v>0</v>
      </c>
      <c r="V16" s="27">
        <f t="shared" si="25"/>
        <v>0</v>
      </c>
      <c r="W16" s="28">
        <f t="shared" si="26"/>
        <v>1</v>
      </c>
      <c r="X16" s="28">
        <f t="shared" si="27"/>
        <v>0</v>
      </c>
      <c r="Y16" s="28">
        <f t="shared" si="28"/>
        <v>0</v>
      </c>
      <c r="Z16" s="28">
        <f t="shared" si="29"/>
        <v>0</v>
      </c>
      <c r="AA16" s="28">
        <f t="shared" si="8"/>
        <v>0</v>
      </c>
      <c r="AB16" s="28">
        <f t="shared" si="30"/>
        <v>0</v>
      </c>
      <c r="AC16" s="27">
        <f t="shared" si="31"/>
        <v>0</v>
      </c>
      <c r="AD16" s="28">
        <f t="shared" si="32"/>
        <v>1</v>
      </c>
      <c r="AE16" s="28">
        <f t="shared" si="9"/>
        <v>0</v>
      </c>
      <c r="AF16" s="29">
        <f t="shared" si="33"/>
        <v>0</v>
      </c>
    </row>
    <row r="17" spans="1:32" ht="24.95" customHeight="1">
      <c r="A17" s="34">
        <f t="shared" si="5"/>
        <v>13</v>
      </c>
      <c r="B17" s="41"/>
      <c r="C17" s="23"/>
      <c r="D17" s="24">
        <f t="shared" si="10"/>
        <v>0</v>
      </c>
      <c r="E17" s="26"/>
      <c r="F17" s="25">
        <f t="shared" si="37"/>
        <v>0</v>
      </c>
      <c r="G17" s="25">
        <f t="shared" si="12"/>
        <v>0</v>
      </c>
      <c r="H17" s="22">
        <f t="shared" si="36"/>
        <v>0</v>
      </c>
      <c r="I17" s="19">
        <f t="shared" si="6"/>
        <v>0</v>
      </c>
      <c r="J17" s="5">
        <f t="shared" si="13"/>
        <v>0</v>
      </c>
      <c r="K17" s="5">
        <f t="shared" si="14"/>
        <v>0</v>
      </c>
      <c r="L17" s="28">
        <f t="shared" si="15"/>
        <v>0</v>
      </c>
      <c r="M17" s="28">
        <f t="shared" si="34"/>
        <v>0</v>
      </c>
      <c r="N17" s="27">
        <f t="shared" si="17"/>
        <v>0</v>
      </c>
      <c r="O17" s="28">
        <f t="shared" si="18"/>
        <v>0</v>
      </c>
      <c r="P17" s="27">
        <f t="shared" si="19"/>
        <v>0</v>
      </c>
      <c r="Q17" s="28">
        <f t="shared" si="20"/>
        <v>1</v>
      </c>
      <c r="R17" s="28">
        <f t="shared" si="21"/>
        <v>0</v>
      </c>
      <c r="S17" s="28">
        <f t="shared" si="22"/>
        <v>0</v>
      </c>
      <c r="T17" s="27">
        <f t="shared" si="23"/>
        <v>0</v>
      </c>
      <c r="U17" s="28">
        <f t="shared" si="24"/>
        <v>0</v>
      </c>
      <c r="V17" s="27">
        <f t="shared" si="25"/>
        <v>0</v>
      </c>
      <c r="W17" s="28">
        <f t="shared" si="26"/>
        <v>1</v>
      </c>
      <c r="X17" s="28">
        <f t="shared" si="27"/>
        <v>0</v>
      </c>
      <c r="Y17" s="28">
        <f t="shared" si="28"/>
        <v>0</v>
      </c>
      <c r="Z17" s="28">
        <f t="shared" si="29"/>
        <v>0</v>
      </c>
      <c r="AA17" s="28">
        <f t="shared" si="8"/>
        <v>0</v>
      </c>
      <c r="AB17" s="28">
        <f t="shared" si="30"/>
        <v>0</v>
      </c>
      <c r="AC17" s="27">
        <f t="shared" si="31"/>
        <v>0</v>
      </c>
      <c r="AD17" s="28">
        <f t="shared" si="32"/>
        <v>1</v>
      </c>
      <c r="AE17" s="28">
        <f t="shared" si="9"/>
        <v>0</v>
      </c>
      <c r="AF17" s="29">
        <f t="shared" si="33"/>
        <v>0</v>
      </c>
    </row>
    <row r="18" spans="1:32" ht="24.95" customHeight="1">
      <c r="A18" s="34">
        <f t="shared" si="5"/>
        <v>14</v>
      </c>
      <c r="B18" s="41"/>
      <c r="C18" s="23"/>
      <c r="D18" s="24">
        <f t="shared" si="10"/>
        <v>0</v>
      </c>
      <c r="E18" s="26"/>
      <c r="F18" s="25">
        <f t="shared" si="37"/>
        <v>0</v>
      </c>
      <c r="G18" s="25">
        <f t="shared" si="12"/>
        <v>0</v>
      </c>
      <c r="H18" s="22">
        <f t="shared" si="36"/>
        <v>0</v>
      </c>
      <c r="I18" s="19">
        <f t="shared" si="6"/>
        <v>0</v>
      </c>
      <c r="J18" s="5">
        <f t="shared" si="13"/>
        <v>0</v>
      </c>
      <c r="K18" s="5">
        <f t="shared" si="14"/>
        <v>0</v>
      </c>
      <c r="L18" s="28">
        <f t="shared" si="15"/>
        <v>0</v>
      </c>
      <c r="M18" s="28">
        <f t="shared" si="34"/>
        <v>0</v>
      </c>
      <c r="N18" s="27">
        <f t="shared" si="17"/>
        <v>0</v>
      </c>
      <c r="O18" s="28">
        <f t="shared" si="18"/>
        <v>0</v>
      </c>
      <c r="P18" s="27">
        <f t="shared" si="19"/>
        <v>0</v>
      </c>
      <c r="Q18" s="28">
        <f t="shared" si="20"/>
        <v>1</v>
      </c>
      <c r="R18" s="28">
        <f t="shared" si="21"/>
        <v>0</v>
      </c>
      <c r="S18" s="28">
        <f t="shared" si="22"/>
        <v>0</v>
      </c>
      <c r="T18" s="27">
        <f t="shared" si="23"/>
        <v>0</v>
      </c>
      <c r="U18" s="28">
        <f t="shared" si="24"/>
        <v>0</v>
      </c>
      <c r="V18" s="27">
        <f t="shared" si="25"/>
        <v>0</v>
      </c>
      <c r="W18" s="28">
        <f t="shared" si="26"/>
        <v>1</v>
      </c>
      <c r="X18" s="28">
        <f t="shared" si="27"/>
        <v>0</v>
      </c>
      <c r="Y18" s="28">
        <f t="shared" si="28"/>
        <v>0</v>
      </c>
      <c r="Z18" s="28">
        <f t="shared" si="29"/>
        <v>0</v>
      </c>
      <c r="AA18" s="28">
        <f t="shared" si="8"/>
        <v>0</v>
      </c>
      <c r="AB18" s="28">
        <f t="shared" si="30"/>
        <v>0</v>
      </c>
      <c r="AC18" s="27">
        <f t="shared" si="31"/>
        <v>0</v>
      </c>
      <c r="AD18" s="28">
        <f t="shared" si="32"/>
        <v>1</v>
      </c>
      <c r="AE18" s="28">
        <f t="shared" si="9"/>
        <v>0</v>
      </c>
      <c r="AF18" s="29">
        <f t="shared" si="33"/>
        <v>0</v>
      </c>
    </row>
    <row r="19" spans="1:32" ht="24.95" customHeight="1">
      <c r="A19" s="14">
        <v>15</v>
      </c>
      <c r="B19" s="41"/>
      <c r="C19" s="23"/>
      <c r="D19" s="24">
        <f t="shared" si="10"/>
        <v>0</v>
      </c>
      <c r="E19" s="26"/>
      <c r="F19" s="25">
        <f t="shared" si="37"/>
        <v>0</v>
      </c>
      <c r="G19" s="25">
        <f t="shared" si="12"/>
        <v>0</v>
      </c>
      <c r="H19" s="22">
        <f t="shared" si="36"/>
        <v>0</v>
      </c>
      <c r="I19" s="19">
        <f t="shared" si="6"/>
        <v>0</v>
      </c>
      <c r="J19" s="5">
        <f t="shared" si="13"/>
        <v>0</v>
      </c>
      <c r="K19" s="5">
        <f t="shared" si="14"/>
        <v>0</v>
      </c>
      <c r="L19" s="28">
        <f t="shared" si="15"/>
        <v>0</v>
      </c>
      <c r="M19" s="28">
        <f t="shared" si="34"/>
        <v>0</v>
      </c>
      <c r="N19" s="27">
        <f t="shared" si="17"/>
        <v>0</v>
      </c>
      <c r="O19" s="28">
        <f t="shared" si="18"/>
        <v>0</v>
      </c>
      <c r="P19" s="27">
        <f t="shared" si="19"/>
        <v>0</v>
      </c>
      <c r="Q19" s="28">
        <f t="shared" si="20"/>
        <v>1</v>
      </c>
      <c r="R19" s="28">
        <f t="shared" si="21"/>
        <v>0</v>
      </c>
      <c r="S19" s="28">
        <f t="shared" si="22"/>
        <v>0</v>
      </c>
      <c r="T19" s="27">
        <f t="shared" si="23"/>
        <v>0</v>
      </c>
      <c r="U19" s="28">
        <f t="shared" si="24"/>
        <v>0</v>
      </c>
      <c r="V19" s="27">
        <f t="shared" si="25"/>
        <v>0</v>
      </c>
      <c r="W19" s="28">
        <f t="shared" si="26"/>
        <v>1</v>
      </c>
      <c r="X19" s="28">
        <f t="shared" si="27"/>
        <v>0</v>
      </c>
      <c r="Y19" s="28">
        <f t="shared" si="28"/>
        <v>0</v>
      </c>
      <c r="Z19" s="28">
        <f t="shared" si="29"/>
        <v>0</v>
      </c>
      <c r="AA19" s="28">
        <f t="shared" si="8"/>
        <v>0</v>
      </c>
      <c r="AB19" s="28">
        <f t="shared" si="30"/>
        <v>0</v>
      </c>
      <c r="AC19" s="27">
        <f t="shared" si="31"/>
        <v>0</v>
      </c>
      <c r="AD19" s="28">
        <f t="shared" si="32"/>
        <v>1</v>
      </c>
      <c r="AE19" s="28">
        <f t="shared" si="9"/>
        <v>0</v>
      </c>
      <c r="AF19" s="29">
        <f t="shared" si="33"/>
        <v>0</v>
      </c>
    </row>
    <row r="20" spans="1:32" ht="24.95" customHeight="1">
      <c r="A20" s="34">
        <v>16</v>
      </c>
      <c r="B20" s="41"/>
      <c r="C20" s="23"/>
      <c r="D20" s="24">
        <f t="shared" ref="D20:D40" si="38">IF(AND(OR(E20&gt;=5,C20&gt;=3), K$3&gt;0), C20/K$3*100, 0)</f>
        <v>0</v>
      </c>
      <c r="E20" s="26"/>
      <c r="F20" s="25">
        <f t="shared" ref="F20:F40" si="39">Z20</f>
        <v>0</v>
      </c>
      <c r="G20" s="25">
        <f t="shared" ref="G20:G40" si="40">AF20</f>
        <v>0</v>
      </c>
      <c r="H20" s="22">
        <f t="shared" ref="H20:H40" si="41">SUM(E20+F20+G20)</f>
        <v>0</v>
      </c>
      <c r="I20" s="19">
        <f t="shared" ref="I20:I40" si="42">H20/H$3*100</f>
        <v>0</v>
      </c>
      <c r="J20" s="5">
        <f t="shared" si="13"/>
        <v>0</v>
      </c>
      <c r="K20" s="5">
        <f t="shared" si="14"/>
        <v>0</v>
      </c>
      <c r="L20" s="28">
        <f t="shared" ref="L20:L40" si="43">MAX(0, (J$3*D20/100-E20)*0.5)</f>
        <v>0</v>
      </c>
      <c r="M20" s="28">
        <f t="shared" ref="M20:M40" si="44">ROUND(L20,0)</f>
        <v>0</v>
      </c>
      <c r="N20" s="27">
        <f t="shared" ref="N20:N40" si="45">IF(M$3&lt;30, (30-M$3)*D20/100, 0)</f>
        <v>0</v>
      </c>
      <c r="O20" s="28">
        <f t="shared" ref="O20:O40" si="46">IF(M$3&lt;30, INT(N20), 0)</f>
        <v>0</v>
      </c>
      <c r="P20" s="27">
        <f t="shared" ref="P20:P40" si="47">IF(AND(M$3&lt;30, D20&gt;0), N20-O20 + (100-ROW())*10^(-10), 0)</f>
        <v>0</v>
      </c>
      <c r="Q20" s="28">
        <f t="shared" ref="Q20:Q40" si="48">RANK(P20,P$5:P$50)</f>
        <v>1</v>
      </c>
      <c r="R20" s="28">
        <f t="shared" ref="R20:R40" si="49">IF(AND(D20&gt;0, M$3&lt;30, Q20&lt;=(30-(M$3+O$3))), 1, 0)</f>
        <v>0</v>
      </c>
      <c r="S20" s="28">
        <f t="shared" ref="S20:S40" si="50">IF(M$3&lt;30, M20+O20+R20, 0)</f>
        <v>0</v>
      </c>
      <c r="T20" s="27">
        <f t="shared" ref="T20:T40" si="51">IF(M$3&gt;30,30*M20/M$3,0)</f>
        <v>0</v>
      </c>
      <c r="U20" s="28">
        <f t="shared" ref="U20:U40" si="52">IF(M$3&gt;30, INT(T20), 0)</f>
        <v>0</v>
      </c>
      <c r="V20" s="27">
        <f t="shared" ref="V20:V40" si="53">IF(AND(M$3&gt;30, D20&gt;0), T20-U20 + (100-ROW())*10^(-10), 0)</f>
        <v>0</v>
      </c>
      <c r="W20" s="28">
        <f t="shared" ref="W20:W40" si="54">RANK(V20,V$5:V$50)</f>
        <v>1</v>
      </c>
      <c r="X20" s="28">
        <f t="shared" ref="X20:X40" si="55">IF(AND(D20&gt;0, M$3&gt;30, W20&lt;=(30-U$3)), 1, 0)</f>
        <v>0</v>
      </c>
      <c r="Y20" s="28">
        <f t="shared" ref="Y20:Y40" si="56">IF(M$3&gt;30, U20+X20, 0)</f>
        <v>0</v>
      </c>
      <c r="Z20" s="28">
        <f t="shared" ref="Z20:Z40" si="57">IF(M$3&lt;30, S20, IF(M$3&gt;30, Y20, M20))</f>
        <v>0</v>
      </c>
      <c r="AA20" s="28">
        <f t="shared" ref="AA20:AA40" si="58">17*D20/100</f>
        <v>0</v>
      </c>
      <c r="AB20" s="28">
        <f t="shared" ref="AB20:AB40" si="59">INT(AA20)</f>
        <v>0</v>
      </c>
      <c r="AC20" s="27">
        <f t="shared" ref="AC20:AC40" si="60">IF(D20&gt;0, AA20-AB20 + (100-ROW())*10^(-10), 0)</f>
        <v>0</v>
      </c>
      <c r="AD20" s="28">
        <f t="shared" ref="AD20:AD40" si="61">RANK(AC20,AC$5:AC$50)</f>
        <v>1</v>
      </c>
      <c r="AE20" s="28">
        <f t="shared" ref="AE20:AE40" si="62">IF(AND(D20&gt;0, AD20&lt;=17-AB$3), 1, 0)</f>
        <v>0</v>
      </c>
      <c r="AF20" s="29">
        <f t="shared" ref="AF20:AF40" si="63">SUM(AB20+AE20)</f>
        <v>0</v>
      </c>
    </row>
    <row r="21" spans="1:32" ht="24.95" customHeight="1">
      <c r="A21" s="34">
        <v>17</v>
      </c>
      <c r="B21" s="41"/>
      <c r="C21" s="23"/>
      <c r="D21" s="24">
        <f t="shared" si="38"/>
        <v>0</v>
      </c>
      <c r="E21" s="26"/>
      <c r="F21" s="25">
        <f t="shared" si="39"/>
        <v>0</v>
      </c>
      <c r="G21" s="25">
        <f t="shared" si="40"/>
        <v>0</v>
      </c>
      <c r="H21" s="22">
        <f t="shared" si="41"/>
        <v>0</v>
      </c>
      <c r="I21" s="19">
        <f t="shared" si="42"/>
        <v>0</v>
      </c>
      <c r="J21" s="5">
        <f t="shared" si="13"/>
        <v>0</v>
      </c>
      <c r="K21" s="5">
        <f t="shared" si="14"/>
        <v>0</v>
      </c>
      <c r="L21" s="28">
        <f t="shared" si="43"/>
        <v>0</v>
      </c>
      <c r="M21" s="28">
        <f t="shared" si="44"/>
        <v>0</v>
      </c>
      <c r="N21" s="27">
        <f t="shared" si="45"/>
        <v>0</v>
      </c>
      <c r="O21" s="28">
        <f t="shared" si="46"/>
        <v>0</v>
      </c>
      <c r="P21" s="27">
        <f t="shared" si="47"/>
        <v>0</v>
      </c>
      <c r="Q21" s="28">
        <f t="shared" si="48"/>
        <v>1</v>
      </c>
      <c r="R21" s="28">
        <f t="shared" si="49"/>
        <v>0</v>
      </c>
      <c r="S21" s="28">
        <f t="shared" si="50"/>
        <v>0</v>
      </c>
      <c r="T21" s="27">
        <f t="shared" si="51"/>
        <v>0</v>
      </c>
      <c r="U21" s="28">
        <f t="shared" si="52"/>
        <v>0</v>
      </c>
      <c r="V21" s="27">
        <f t="shared" si="53"/>
        <v>0</v>
      </c>
      <c r="W21" s="28">
        <f t="shared" si="54"/>
        <v>1</v>
      </c>
      <c r="X21" s="28">
        <f t="shared" si="55"/>
        <v>0</v>
      </c>
      <c r="Y21" s="28">
        <f t="shared" si="56"/>
        <v>0</v>
      </c>
      <c r="Z21" s="28">
        <f t="shared" si="57"/>
        <v>0</v>
      </c>
      <c r="AA21" s="28">
        <f t="shared" si="58"/>
        <v>0</v>
      </c>
      <c r="AB21" s="28">
        <f t="shared" si="59"/>
        <v>0</v>
      </c>
      <c r="AC21" s="27">
        <f t="shared" si="60"/>
        <v>0</v>
      </c>
      <c r="AD21" s="28">
        <f t="shared" si="61"/>
        <v>1</v>
      </c>
      <c r="AE21" s="28">
        <f t="shared" si="62"/>
        <v>0</v>
      </c>
      <c r="AF21" s="29">
        <f t="shared" si="63"/>
        <v>0</v>
      </c>
    </row>
    <row r="22" spans="1:32" ht="24.95" customHeight="1">
      <c r="A22" s="34">
        <v>18</v>
      </c>
      <c r="B22" s="41"/>
      <c r="C22" s="23"/>
      <c r="D22" s="24">
        <f t="shared" si="38"/>
        <v>0</v>
      </c>
      <c r="E22" s="26"/>
      <c r="F22" s="25">
        <f t="shared" si="39"/>
        <v>0</v>
      </c>
      <c r="G22" s="25">
        <f t="shared" si="40"/>
        <v>0</v>
      </c>
      <c r="H22" s="22">
        <f t="shared" si="41"/>
        <v>0</v>
      </c>
      <c r="I22" s="19">
        <f t="shared" si="42"/>
        <v>0</v>
      </c>
      <c r="J22" s="5">
        <f t="shared" si="13"/>
        <v>0</v>
      </c>
      <c r="K22" s="5">
        <f t="shared" si="14"/>
        <v>0</v>
      </c>
      <c r="L22" s="28">
        <f t="shared" si="43"/>
        <v>0</v>
      </c>
      <c r="M22" s="28">
        <f t="shared" si="44"/>
        <v>0</v>
      </c>
      <c r="N22" s="27">
        <f t="shared" si="45"/>
        <v>0</v>
      </c>
      <c r="O22" s="28">
        <f t="shared" si="46"/>
        <v>0</v>
      </c>
      <c r="P22" s="27">
        <f t="shared" si="47"/>
        <v>0</v>
      </c>
      <c r="Q22" s="28">
        <f t="shared" si="48"/>
        <v>1</v>
      </c>
      <c r="R22" s="28">
        <f t="shared" si="49"/>
        <v>0</v>
      </c>
      <c r="S22" s="28">
        <f t="shared" si="50"/>
        <v>0</v>
      </c>
      <c r="T22" s="27">
        <f t="shared" si="51"/>
        <v>0</v>
      </c>
      <c r="U22" s="28">
        <f t="shared" si="52"/>
        <v>0</v>
      </c>
      <c r="V22" s="27">
        <f t="shared" si="53"/>
        <v>0</v>
      </c>
      <c r="W22" s="28">
        <f t="shared" si="54"/>
        <v>1</v>
      </c>
      <c r="X22" s="28">
        <f t="shared" si="55"/>
        <v>0</v>
      </c>
      <c r="Y22" s="28">
        <f t="shared" si="56"/>
        <v>0</v>
      </c>
      <c r="Z22" s="28">
        <f t="shared" si="57"/>
        <v>0</v>
      </c>
      <c r="AA22" s="28">
        <f t="shared" si="58"/>
        <v>0</v>
      </c>
      <c r="AB22" s="28">
        <f t="shared" si="59"/>
        <v>0</v>
      </c>
      <c r="AC22" s="27">
        <f t="shared" si="60"/>
        <v>0</v>
      </c>
      <c r="AD22" s="28">
        <f t="shared" si="61"/>
        <v>1</v>
      </c>
      <c r="AE22" s="28">
        <f t="shared" si="62"/>
        <v>0</v>
      </c>
      <c r="AF22" s="29">
        <f t="shared" si="63"/>
        <v>0</v>
      </c>
    </row>
    <row r="23" spans="1:32" ht="24.95" customHeight="1">
      <c r="A23" s="34">
        <v>19</v>
      </c>
      <c r="B23" s="41"/>
      <c r="C23" s="23"/>
      <c r="D23" s="24">
        <f t="shared" si="38"/>
        <v>0</v>
      </c>
      <c r="E23" s="26"/>
      <c r="F23" s="25">
        <f t="shared" si="39"/>
        <v>0</v>
      </c>
      <c r="G23" s="25">
        <f t="shared" si="40"/>
        <v>0</v>
      </c>
      <c r="H23" s="22">
        <f t="shared" si="41"/>
        <v>0</v>
      </c>
      <c r="I23" s="19">
        <f t="shared" si="42"/>
        <v>0</v>
      </c>
      <c r="J23" s="5">
        <f t="shared" si="13"/>
        <v>0</v>
      </c>
      <c r="K23" s="5">
        <f t="shared" si="14"/>
        <v>0</v>
      </c>
      <c r="L23" s="28">
        <f t="shared" si="43"/>
        <v>0</v>
      </c>
      <c r="M23" s="28">
        <f t="shared" si="44"/>
        <v>0</v>
      </c>
      <c r="N23" s="27">
        <f t="shared" si="45"/>
        <v>0</v>
      </c>
      <c r="O23" s="28">
        <f t="shared" si="46"/>
        <v>0</v>
      </c>
      <c r="P23" s="27">
        <f t="shared" si="47"/>
        <v>0</v>
      </c>
      <c r="Q23" s="28">
        <f t="shared" si="48"/>
        <v>1</v>
      </c>
      <c r="R23" s="28">
        <f t="shared" si="49"/>
        <v>0</v>
      </c>
      <c r="S23" s="28">
        <f t="shared" si="50"/>
        <v>0</v>
      </c>
      <c r="T23" s="27">
        <f t="shared" si="51"/>
        <v>0</v>
      </c>
      <c r="U23" s="28">
        <f t="shared" si="52"/>
        <v>0</v>
      </c>
      <c r="V23" s="27">
        <f t="shared" si="53"/>
        <v>0</v>
      </c>
      <c r="W23" s="28">
        <f t="shared" si="54"/>
        <v>1</v>
      </c>
      <c r="X23" s="28">
        <f t="shared" si="55"/>
        <v>0</v>
      </c>
      <c r="Y23" s="28">
        <f t="shared" si="56"/>
        <v>0</v>
      </c>
      <c r="Z23" s="28">
        <f t="shared" si="57"/>
        <v>0</v>
      </c>
      <c r="AA23" s="28">
        <f t="shared" si="58"/>
        <v>0</v>
      </c>
      <c r="AB23" s="28">
        <f t="shared" si="59"/>
        <v>0</v>
      </c>
      <c r="AC23" s="27">
        <f t="shared" si="60"/>
        <v>0</v>
      </c>
      <c r="AD23" s="28">
        <f t="shared" si="61"/>
        <v>1</v>
      </c>
      <c r="AE23" s="28">
        <f t="shared" si="62"/>
        <v>0</v>
      </c>
      <c r="AF23" s="29">
        <f t="shared" si="63"/>
        <v>0</v>
      </c>
    </row>
    <row r="24" spans="1:32" ht="24.95" customHeight="1">
      <c r="A24" s="14">
        <v>20</v>
      </c>
      <c r="B24" s="41"/>
      <c r="C24" s="23"/>
      <c r="D24" s="24">
        <f t="shared" si="38"/>
        <v>0</v>
      </c>
      <c r="E24" s="26"/>
      <c r="F24" s="25">
        <f t="shared" si="39"/>
        <v>0</v>
      </c>
      <c r="G24" s="25">
        <f t="shared" si="40"/>
        <v>0</v>
      </c>
      <c r="H24" s="22">
        <f t="shared" si="41"/>
        <v>0</v>
      </c>
      <c r="I24" s="19">
        <f t="shared" si="42"/>
        <v>0</v>
      </c>
      <c r="J24" s="5">
        <f t="shared" si="13"/>
        <v>0</v>
      </c>
      <c r="K24" s="5">
        <f t="shared" si="14"/>
        <v>0</v>
      </c>
      <c r="L24" s="28">
        <f t="shared" si="43"/>
        <v>0</v>
      </c>
      <c r="M24" s="28">
        <f t="shared" si="44"/>
        <v>0</v>
      </c>
      <c r="N24" s="27">
        <f t="shared" si="45"/>
        <v>0</v>
      </c>
      <c r="O24" s="28">
        <f t="shared" si="46"/>
        <v>0</v>
      </c>
      <c r="P24" s="27">
        <f t="shared" si="47"/>
        <v>0</v>
      </c>
      <c r="Q24" s="28">
        <f t="shared" si="48"/>
        <v>1</v>
      </c>
      <c r="R24" s="28">
        <f t="shared" si="49"/>
        <v>0</v>
      </c>
      <c r="S24" s="28">
        <f t="shared" si="50"/>
        <v>0</v>
      </c>
      <c r="T24" s="27">
        <f t="shared" si="51"/>
        <v>0</v>
      </c>
      <c r="U24" s="28">
        <f t="shared" si="52"/>
        <v>0</v>
      </c>
      <c r="V24" s="27">
        <f t="shared" si="53"/>
        <v>0</v>
      </c>
      <c r="W24" s="28">
        <f t="shared" si="54"/>
        <v>1</v>
      </c>
      <c r="X24" s="28">
        <f t="shared" si="55"/>
        <v>0</v>
      </c>
      <c r="Y24" s="28">
        <f t="shared" si="56"/>
        <v>0</v>
      </c>
      <c r="Z24" s="28">
        <f t="shared" si="57"/>
        <v>0</v>
      </c>
      <c r="AA24" s="28">
        <f t="shared" si="58"/>
        <v>0</v>
      </c>
      <c r="AB24" s="28">
        <f t="shared" si="59"/>
        <v>0</v>
      </c>
      <c r="AC24" s="27">
        <f t="shared" si="60"/>
        <v>0</v>
      </c>
      <c r="AD24" s="28">
        <f t="shared" si="61"/>
        <v>1</v>
      </c>
      <c r="AE24" s="28">
        <f t="shared" si="62"/>
        <v>0</v>
      </c>
      <c r="AF24" s="29">
        <f t="shared" si="63"/>
        <v>0</v>
      </c>
    </row>
    <row r="25" spans="1:32" ht="24.95" customHeight="1">
      <c r="A25" s="34">
        <v>21</v>
      </c>
      <c r="B25" s="41"/>
      <c r="C25" s="23"/>
      <c r="D25" s="24">
        <f t="shared" si="38"/>
        <v>0</v>
      </c>
      <c r="E25" s="26"/>
      <c r="F25" s="25">
        <f t="shared" si="39"/>
        <v>0</v>
      </c>
      <c r="G25" s="25">
        <f t="shared" si="40"/>
        <v>0</v>
      </c>
      <c r="H25" s="22">
        <f t="shared" si="41"/>
        <v>0</v>
      </c>
      <c r="I25" s="19">
        <f t="shared" si="42"/>
        <v>0</v>
      </c>
      <c r="J25" s="5">
        <f t="shared" si="13"/>
        <v>0</v>
      </c>
      <c r="K25" s="5">
        <f t="shared" si="14"/>
        <v>0</v>
      </c>
      <c r="L25" s="28">
        <f t="shared" si="43"/>
        <v>0</v>
      </c>
      <c r="M25" s="28">
        <f t="shared" si="44"/>
        <v>0</v>
      </c>
      <c r="N25" s="27">
        <f t="shared" si="45"/>
        <v>0</v>
      </c>
      <c r="O25" s="28">
        <f t="shared" si="46"/>
        <v>0</v>
      </c>
      <c r="P25" s="27">
        <f t="shared" si="47"/>
        <v>0</v>
      </c>
      <c r="Q25" s="28">
        <f t="shared" si="48"/>
        <v>1</v>
      </c>
      <c r="R25" s="28">
        <f t="shared" si="49"/>
        <v>0</v>
      </c>
      <c r="S25" s="28">
        <f t="shared" si="50"/>
        <v>0</v>
      </c>
      <c r="T25" s="27">
        <f t="shared" si="51"/>
        <v>0</v>
      </c>
      <c r="U25" s="28">
        <f t="shared" si="52"/>
        <v>0</v>
      </c>
      <c r="V25" s="27">
        <f t="shared" si="53"/>
        <v>0</v>
      </c>
      <c r="W25" s="28">
        <f t="shared" si="54"/>
        <v>1</v>
      </c>
      <c r="X25" s="28">
        <f t="shared" si="55"/>
        <v>0</v>
      </c>
      <c r="Y25" s="28">
        <f t="shared" si="56"/>
        <v>0</v>
      </c>
      <c r="Z25" s="28">
        <f t="shared" si="57"/>
        <v>0</v>
      </c>
      <c r="AA25" s="28">
        <f t="shared" si="58"/>
        <v>0</v>
      </c>
      <c r="AB25" s="28">
        <f t="shared" si="59"/>
        <v>0</v>
      </c>
      <c r="AC25" s="27">
        <f t="shared" si="60"/>
        <v>0</v>
      </c>
      <c r="AD25" s="28">
        <f t="shared" si="61"/>
        <v>1</v>
      </c>
      <c r="AE25" s="28">
        <f t="shared" si="62"/>
        <v>0</v>
      </c>
      <c r="AF25" s="29">
        <f t="shared" si="63"/>
        <v>0</v>
      </c>
    </row>
    <row r="26" spans="1:32" ht="24.95" customHeight="1">
      <c r="A26" s="34">
        <v>22</v>
      </c>
      <c r="B26" s="41"/>
      <c r="C26" s="23"/>
      <c r="D26" s="24">
        <f t="shared" si="38"/>
        <v>0</v>
      </c>
      <c r="E26" s="26"/>
      <c r="F26" s="25">
        <f t="shared" si="39"/>
        <v>0</v>
      </c>
      <c r="G26" s="25">
        <f t="shared" si="40"/>
        <v>0</v>
      </c>
      <c r="H26" s="22">
        <f t="shared" si="41"/>
        <v>0</v>
      </c>
      <c r="I26" s="19">
        <f t="shared" si="42"/>
        <v>0</v>
      </c>
      <c r="J26" s="5">
        <f t="shared" si="13"/>
        <v>0</v>
      </c>
      <c r="K26" s="5">
        <f t="shared" si="14"/>
        <v>0</v>
      </c>
      <c r="L26" s="28">
        <f t="shared" si="43"/>
        <v>0</v>
      </c>
      <c r="M26" s="28">
        <f t="shared" si="44"/>
        <v>0</v>
      </c>
      <c r="N26" s="27">
        <f t="shared" si="45"/>
        <v>0</v>
      </c>
      <c r="O26" s="28">
        <f t="shared" si="46"/>
        <v>0</v>
      </c>
      <c r="P26" s="27">
        <f t="shared" si="47"/>
        <v>0</v>
      </c>
      <c r="Q26" s="28">
        <f t="shared" si="48"/>
        <v>1</v>
      </c>
      <c r="R26" s="28">
        <f t="shared" si="49"/>
        <v>0</v>
      </c>
      <c r="S26" s="28">
        <f t="shared" si="50"/>
        <v>0</v>
      </c>
      <c r="T26" s="27">
        <f t="shared" si="51"/>
        <v>0</v>
      </c>
      <c r="U26" s="28">
        <f t="shared" si="52"/>
        <v>0</v>
      </c>
      <c r="V26" s="27">
        <f t="shared" si="53"/>
        <v>0</v>
      </c>
      <c r="W26" s="28">
        <f t="shared" si="54"/>
        <v>1</v>
      </c>
      <c r="X26" s="28">
        <f t="shared" si="55"/>
        <v>0</v>
      </c>
      <c r="Y26" s="28">
        <f t="shared" si="56"/>
        <v>0</v>
      </c>
      <c r="Z26" s="28">
        <f t="shared" si="57"/>
        <v>0</v>
      </c>
      <c r="AA26" s="28">
        <f t="shared" si="58"/>
        <v>0</v>
      </c>
      <c r="AB26" s="28">
        <f t="shared" si="59"/>
        <v>0</v>
      </c>
      <c r="AC26" s="27">
        <f t="shared" si="60"/>
        <v>0</v>
      </c>
      <c r="AD26" s="28">
        <f t="shared" si="61"/>
        <v>1</v>
      </c>
      <c r="AE26" s="28">
        <f t="shared" si="62"/>
        <v>0</v>
      </c>
      <c r="AF26" s="29">
        <f t="shared" si="63"/>
        <v>0</v>
      </c>
    </row>
    <row r="27" spans="1:32" ht="24.95" customHeight="1">
      <c r="A27" s="34">
        <v>23</v>
      </c>
      <c r="B27" s="41"/>
      <c r="C27" s="23"/>
      <c r="D27" s="24">
        <f t="shared" si="38"/>
        <v>0</v>
      </c>
      <c r="E27" s="26"/>
      <c r="F27" s="25">
        <f t="shared" si="39"/>
        <v>0</v>
      </c>
      <c r="G27" s="25">
        <f t="shared" si="40"/>
        <v>0</v>
      </c>
      <c r="H27" s="22">
        <f t="shared" si="41"/>
        <v>0</v>
      </c>
      <c r="I27" s="19">
        <f t="shared" si="42"/>
        <v>0</v>
      </c>
      <c r="J27" s="5">
        <f t="shared" si="13"/>
        <v>0</v>
      </c>
      <c r="K27" s="5">
        <f t="shared" si="14"/>
        <v>0</v>
      </c>
      <c r="L27" s="28">
        <f t="shared" si="43"/>
        <v>0</v>
      </c>
      <c r="M27" s="28">
        <f t="shared" si="44"/>
        <v>0</v>
      </c>
      <c r="N27" s="27">
        <f t="shared" si="45"/>
        <v>0</v>
      </c>
      <c r="O27" s="28">
        <f t="shared" si="46"/>
        <v>0</v>
      </c>
      <c r="P27" s="27">
        <f t="shared" si="47"/>
        <v>0</v>
      </c>
      <c r="Q27" s="28">
        <f t="shared" si="48"/>
        <v>1</v>
      </c>
      <c r="R27" s="28">
        <f t="shared" si="49"/>
        <v>0</v>
      </c>
      <c r="S27" s="28">
        <f t="shared" si="50"/>
        <v>0</v>
      </c>
      <c r="T27" s="27">
        <f t="shared" si="51"/>
        <v>0</v>
      </c>
      <c r="U27" s="28">
        <f t="shared" si="52"/>
        <v>0</v>
      </c>
      <c r="V27" s="27">
        <f t="shared" si="53"/>
        <v>0</v>
      </c>
      <c r="W27" s="28">
        <f t="shared" si="54"/>
        <v>1</v>
      </c>
      <c r="X27" s="28">
        <f t="shared" si="55"/>
        <v>0</v>
      </c>
      <c r="Y27" s="28">
        <f t="shared" si="56"/>
        <v>0</v>
      </c>
      <c r="Z27" s="28">
        <f t="shared" si="57"/>
        <v>0</v>
      </c>
      <c r="AA27" s="28">
        <f t="shared" si="58"/>
        <v>0</v>
      </c>
      <c r="AB27" s="28">
        <f t="shared" si="59"/>
        <v>0</v>
      </c>
      <c r="AC27" s="27">
        <f t="shared" si="60"/>
        <v>0</v>
      </c>
      <c r="AD27" s="28">
        <f t="shared" si="61"/>
        <v>1</v>
      </c>
      <c r="AE27" s="28">
        <f t="shared" si="62"/>
        <v>0</v>
      </c>
      <c r="AF27" s="29">
        <f t="shared" si="63"/>
        <v>0</v>
      </c>
    </row>
    <row r="28" spans="1:32" ht="24.95" customHeight="1">
      <c r="A28" s="34">
        <v>24</v>
      </c>
      <c r="B28" s="41"/>
      <c r="C28" s="23"/>
      <c r="D28" s="24">
        <f t="shared" si="38"/>
        <v>0</v>
      </c>
      <c r="E28" s="26"/>
      <c r="F28" s="25">
        <f t="shared" si="39"/>
        <v>0</v>
      </c>
      <c r="G28" s="25">
        <f t="shared" si="40"/>
        <v>0</v>
      </c>
      <c r="H28" s="22">
        <f t="shared" si="41"/>
        <v>0</v>
      </c>
      <c r="I28" s="19">
        <f t="shared" si="42"/>
        <v>0</v>
      </c>
      <c r="J28" s="5">
        <f t="shared" si="13"/>
        <v>0</v>
      </c>
      <c r="K28" s="5">
        <f t="shared" si="14"/>
        <v>0</v>
      </c>
      <c r="L28" s="28">
        <f t="shared" si="43"/>
        <v>0</v>
      </c>
      <c r="M28" s="28">
        <f t="shared" si="44"/>
        <v>0</v>
      </c>
      <c r="N28" s="27">
        <f t="shared" si="45"/>
        <v>0</v>
      </c>
      <c r="O28" s="28">
        <f t="shared" si="46"/>
        <v>0</v>
      </c>
      <c r="P28" s="27">
        <f t="shared" si="47"/>
        <v>0</v>
      </c>
      <c r="Q28" s="28">
        <f t="shared" si="48"/>
        <v>1</v>
      </c>
      <c r="R28" s="28">
        <f t="shared" si="49"/>
        <v>0</v>
      </c>
      <c r="S28" s="28">
        <f t="shared" si="50"/>
        <v>0</v>
      </c>
      <c r="T28" s="27">
        <f t="shared" si="51"/>
        <v>0</v>
      </c>
      <c r="U28" s="28">
        <f t="shared" si="52"/>
        <v>0</v>
      </c>
      <c r="V28" s="27">
        <f t="shared" si="53"/>
        <v>0</v>
      </c>
      <c r="W28" s="28">
        <f t="shared" si="54"/>
        <v>1</v>
      </c>
      <c r="X28" s="28">
        <f t="shared" si="55"/>
        <v>0</v>
      </c>
      <c r="Y28" s="28">
        <f t="shared" si="56"/>
        <v>0</v>
      </c>
      <c r="Z28" s="28">
        <f t="shared" si="57"/>
        <v>0</v>
      </c>
      <c r="AA28" s="28">
        <f t="shared" si="58"/>
        <v>0</v>
      </c>
      <c r="AB28" s="28">
        <f t="shared" si="59"/>
        <v>0</v>
      </c>
      <c r="AC28" s="27">
        <f t="shared" si="60"/>
        <v>0</v>
      </c>
      <c r="AD28" s="28">
        <f t="shared" si="61"/>
        <v>1</v>
      </c>
      <c r="AE28" s="28">
        <f t="shared" si="62"/>
        <v>0</v>
      </c>
      <c r="AF28" s="29">
        <f t="shared" si="63"/>
        <v>0</v>
      </c>
    </row>
    <row r="29" spans="1:32" ht="24.95" customHeight="1">
      <c r="A29" s="14">
        <v>25</v>
      </c>
      <c r="B29" s="41"/>
      <c r="C29" s="23"/>
      <c r="D29" s="24">
        <f t="shared" si="38"/>
        <v>0</v>
      </c>
      <c r="E29" s="26"/>
      <c r="F29" s="25">
        <f t="shared" si="39"/>
        <v>0</v>
      </c>
      <c r="G29" s="25">
        <f t="shared" si="40"/>
        <v>0</v>
      </c>
      <c r="H29" s="22">
        <f t="shared" si="41"/>
        <v>0</v>
      </c>
      <c r="I29" s="19">
        <f t="shared" si="42"/>
        <v>0</v>
      </c>
      <c r="J29" s="5">
        <f t="shared" si="13"/>
        <v>0</v>
      </c>
      <c r="K29" s="5">
        <f t="shared" si="14"/>
        <v>0</v>
      </c>
      <c r="L29" s="28">
        <f t="shared" si="43"/>
        <v>0</v>
      </c>
      <c r="M29" s="28">
        <f t="shared" si="44"/>
        <v>0</v>
      </c>
      <c r="N29" s="27">
        <f t="shared" si="45"/>
        <v>0</v>
      </c>
      <c r="O29" s="28">
        <f t="shared" si="46"/>
        <v>0</v>
      </c>
      <c r="P29" s="27">
        <f t="shared" si="47"/>
        <v>0</v>
      </c>
      <c r="Q29" s="28">
        <f t="shared" si="48"/>
        <v>1</v>
      </c>
      <c r="R29" s="28">
        <f t="shared" si="49"/>
        <v>0</v>
      </c>
      <c r="S29" s="28">
        <f t="shared" si="50"/>
        <v>0</v>
      </c>
      <c r="T29" s="27">
        <f t="shared" si="51"/>
        <v>0</v>
      </c>
      <c r="U29" s="28">
        <f t="shared" si="52"/>
        <v>0</v>
      </c>
      <c r="V29" s="27">
        <f t="shared" si="53"/>
        <v>0</v>
      </c>
      <c r="W29" s="28">
        <f t="shared" si="54"/>
        <v>1</v>
      </c>
      <c r="X29" s="28">
        <f t="shared" si="55"/>
        <v>0</v>
      </c>
      <c r="Y29" s="28">
        <f t="shared" si="56"/>
        <v>0</v>
      </c>
      <c r="Z29" s="28">
        <f t="shared" si="57"/>
        <v>0</v>
      </c>
      <c r="AA29" s="28">
        <f t="shared" si="58"/>
        <v>0</v>
      </c>
      <c r="AB29" s="28">
        <f t="shared" si="59"/>
        <v>0</v>
      </c>
      <c r="AC29" s="27">
        <f t="shared" si="60"/>
        <v>0</v>
      </c>
      <c r="AD29" s="28">
        <f t="shared" si="61"/>
        <v>1</v>
      </c>
      <c r="AE29" s="28">
        <f t="shared" si="62"/>
        <v>0</v>
      </c>
      <c r="AF29" s="29">
        <f t="shared" si="63"/>
        <v>0</v>
      </c>
    </row>
    <row r="30" spans="1:32" ht="24.95" customHeight="1">
      <c r="A30" s="34">
        <v>26</v>
      </c>
      <c r="B30" s="41"/>
      <c r="C30" s="23"/>
      <c r="D30" s="24">
        <f t="shared" si="38"/>
        <v>0</v>
      </c>
      <c r="E30" s="26"/>
      <c r="F30" s="25">
        <f t="shared" si="39"/>
        <v>0</v>
      </c>
      <c r="G30" s="25">
        <f t="shared" si="40"/>
        <v>0</v>
      </c>
      <c r="H30" s="22">
        <f t="shared" si="41"/>
        <v>0</v>
      </c>
      <c r="I30" s="19">
        <f t="shared" si="42"/>
        <v>0</v>
      </c>
      <c r="J30" s="5">
        <f t="shared" si="13"/>
        <v>0</v>
      </c>
      <c r="K30" s="5">
        <f t="shared" si="14"/>
        <v>0</v>
      </c>
      <c r="L30" s="28">
        <f t="shared" si="43"/>
        <v>0</v>
      </c>
      <c r="M30" s="28">
        <f t="shared" si="44"/>
        <v>0</v>
      </c>
      <c r="N30" s="27">
        <f t="shared" si="45"/>
        <v>0</v>
      </c>
      <c r="O30" s="28">
        <f t="shared" si="46"/>
        <v>0</v>
      </c>
      <c r="P30" s="27">
        <f t="shared" si="47"/>
        <v>0</v>
      </c>
      <c r="Q30" s="28">
        <f t="shared" si="48"/>
        <v>1</v>
      </c>
      <c r="R30" s="28">
        <f t="shared" si="49"/>
        <v>0</v>
      </c>
      <c r="S30" s="28">
        <f t="shared" si="50"/>
        <v>0</v>
      </c>
      <c r="T30" s="27">
        <f t="shared" si="51"/>
        <v>0</v>
      </c>
      <c r="U30" s="28">
        <f t="shared" si="52"/>
        <v>0</v>
      </c>
      <c r="V30" s="27">
        <f t="shared" si="53"/>
        <v>0</v>
      </c>
      <c r="W30" s="28">
        <f t="shared" si="54"/>
        <v>1</v>
      </c>
      <c r="X30" s="28">
        <f t="shared" si="55"/>
        <v>0</v>
      </c>
      <c r="Y30" s="28">
        <f t="shared" si="56"/>
        <v>0</v>
      </c>
      <c r="Z30" s="28">
        <f t="shared" si="57"/>
        <v>0</v>
      </c>
      <c r="AA30" s="28">
        <f t="shared" si="58"/>
        <v>0</v>
      </c>
      <c r="AB30" s="28">
        <f t="shared" si="59"/>
        <v>0</v>
      </c>
      <c r="AC30" s="27">
        <f t="shared" si="60"/>
        <v>0</v>
      </c>
      <c r="AD30" s="28">
        <f t="shared" si="61"/>
        <v>1</v>
      </c>
      <c r="AE30" s="28">
        <f t="shared" si="62"/>
        <v>0</v>
      </c>
      <c r="AF30" s="29">
        <f t="shared" si="63"/>
        <v>0</v>
      </c>
    </row>
    <row r="31" spans="1:32" ht="24.95" customHeight="1">
      <c r="A31" s="34">
        <v>27</v>
      </c>
      <c r="B31" s="41"/>
      <c r="C31" s="23"/>
      <c r="D31" s="24">
        <f t="shared" si="38"/>
        <v>0</v>
      </c>
      <c r="E31" s="26"/>
      <c r="F31" s="25">
        <f t="shared" si="39"/>
        <v>0</v>
      </c>
      <c r="G31" s="25">
        <f t="shared" si="40"/>
        <v>0</v>
      </c>
      <c r="H31" s="22">
        <f t="shared" si="41"/>
        <v>0</v>
      </c>
      <c r="I31" s="19">
        <f t="shared" si="42"/>
        <v>0</v>
      </c>
      <c r="J31" s="5">
        <f t="shared" si="13"/>
        <v>0</v>
      </c>
      <c r="K31" s="5">
        <f t="shared" si="14"/>
        <v>0</v>
      </c>
      <c r="L31" s="28">
        <f t="shared" si="43"/>
        <v>0</v>
      </c>
      <c r="M31" s="28">
        <f t="shared" si="44"/>
        <v>0</v>
      </c>
      <c r="N31" s="27">
        <f t="shared" si="45"/>
        <v>0</v>
      </c>
      <c r="O31" s="28">
        <f t="shared" si="46"/>
        <v>0</v>
      </c>
      <c r="P31" s="27">
        <f t="shared" si="47"/>
        <v>0</v>
      </c>
      <c r="Q31" s="28">
        <f t="shared" si="48"/>
        <v>1</v>
      </c>
      <c r="R31" s="28">
        <f t="shared" si="49"/>
        <v>0</v>
      </c>
      <c r="S31" s="28">
        <f t="shared" si="50"/>
        <v>0</v>
      </c>
      <c r="T31" s="27">
        <f t="shared" si="51"/>
        <v>0</v>
      </c>
      <c r="U31" s="28">
        <f t="shared" si="52"/>
        <v>0</v>
      </c>
      <c r="V31" s="27">
        <f t="shared" si="53"/>
        <v>0</v>
      </c>
      <c r="W31" s="28">
        <f t="shared" si="54"/>
        <v>1</v>
      </c>
      <c r="X31" s="28">
        <f t="shared" si="55"/>
        <v>0</v>
      </c>
      <c r="Y31" s="28">
        <f t="shared" si="56"/>
        <v>0</v>
      </c>
      <c r="Z31" s="28">
        <f t="shared" si="57"/>
        <v>0</v>
      </c>
      <c r="AA31" s="28">
        <f t="shared" si="58"/>
        <v>0</v>
      </c>
      <c r="AB31" s="28">
        <f t="shared" si="59"/>
        <v>0</v>
      </c>
      <c r="AC31" s="27">
        <f t="shared" si="60"/>
        <v>0</v>
      </c>
      <c r="AD31" s="28">
        <f t="shared" si="61"/>
        <v>1</v>
      </c>
      <c r="AE31" s="28">
        <f t="shared" si="62"/>
        <v>0</v>
      </c>
      <c r="AF31" s="29">
        <f t="shared" si="63"/>
        <v>0</v>
      </c>
    </row>
    <row r="32" spans="1:32" ht="24.95" customHeight="1">
      <c r="A32" s="34">
        <v>28</v>
      </c>
      <c r="B32" s="41"/>
      <c r="C32" s="23"/>
      <c r="D32" s="24">
        <f t="shared" si="38"/>
        <v>0</v>
      </c>
      <c r="E32" s="26"/>
      <c r="F32" s="25">
        <f t="shared" si="39"/>
        <v>0</v>
      </c>
      <c r="G32" s="25">
        <f t="shared" si="40"/>
        <v>0</v>
      </c>
      <c r="H32" s="22">
        <f t="shared" si="41"/>
        <v>0</v>
      </c>
      <c r="I32" s="19">
        <f t="shared" si="42"/>
        <v>0</v>
      </c>
      <c r="J32" s="5">
        <f t="shared" si="13"/>
        <v>0</v>
      </c>
      <c r="K32" s="5">
        <f t="shared" si="14"/>
        <v>0</v>
      </c>
      <c r="L32" s="28">
        <f t="shared" si="43"/>
        <v>0</v>
      </c>
      <c r="M32" s="28">
        <f t="shared" si="44"/>
        <v>0</v>
      </c>
      <c r="N32" s="27">
        <f t="shared" si="45"/>
        <v>0</v>
      </c>
      <c r="O32" s="28">
        <f t="shared" si="46"/>
        <v>0</v>
      </c>
      <c r="P32" s="27">
        <f t="shared" si="47"/>
        <v>0</v>
      </c>
      <c r="Q32" s="28">
        <f t="shared" si="48"/>
        <v>1</v>
      </c>
      <c r="R32" s="28">
        <f t="shared" si="49"/>
        <v>0</v>
      </c>
      <c r="S32" s="28">
        <f t="shared" si="50"/>
        <v>0</v>
      </c>
      <c r="T32" s="27">
        <f t="shared" si="51"/>
        <v>0</v>
      </c>
      <c r="U32" s="28">
        <f t="shared" si="52"/>
        <v>0</v>
      </c>
      <c r="V32" s="27">
        <f t="shared" si="53"/>
        <v>0</v>
      </c>
      <c r="W32" s="28">
        <f t="shared" si="54"/>
        <v>1</v>
      </c>
      <c r="X32" s="28">
        <f t="shared" si="55"/>
        <v>0</v>
      </c>
      <c r="Y32" s="28">
        <f t="shared" si="56"/>
        <v>0</v>
      </c>
      <c r="Z32" s="28">
        <f t="shared" si="57"/>
        <v>0</v>
      </c>
      <c r="AA32" s="28">
        <f t="shared" si="58"/>
        <v>0</v>
      </c>
      <c r="AB32" s="28">
        <f t="shared" si="59"/>
        <v>0</v>
      </c>
      <c r="AC32" s="27">
        <f t="shared" si="60"/>
        <v>0</v>
      </c>
      <c r="AD32" s="28">
        <f t="shared" si="61"/>
        <v>1</v>
      </c>
      <c r="AE32" s="28">
        <f t="shared" si="62"/>
        <v>0</v>
      </c>
      <c r="AF32" s="29">
        <f t="shared" si="63"/>
        <v>0</v>
      </c>
    </row>
    <row r="33" spans="1:32" ht="24.95" customHeight="1">
      <c r="A33" s="34">
        <v>29</v>
      </c>
      <c r="B33" s="41"/>
      <c r="C33" s="23"/>
      <c r="D33" s="24">
        <f t="shared" si="38"/>
        <v>0</v>
      </c>
      <c r="E33" s="26"/>
      <c r="F33" s="25">
        <f t="shared" si="39"/>
        <v>0</v>
      </c>
      <c r="G33" s="25">
        <f t="shared" si="40"/>
        <v>0</v>
      </c>
      <c r="H33" s="22">
        <f t="shared" si="41"/>
        <v>0</v>
      </c>
      <c r="I33" s="19">
        <f t="shared" si="42"/>
        <v>0</v>
      </c>
      <c r="J33" s="5">
        <f t="shared" si="13"/>
        <v>0</v>
      </c>
      <c r="K33" s="5">
        <f t="shared" si="14"/>
        <v>0</v>
      </c>
      <c r="L33" s="28">
        <f t="shared" si="43"/>
        <v>0</v>
      </c>
      <c r="M33" s="28">
        <f t="shared" si="44"/>
        <v>0</v>
      </c>
      <c r="N33" s="27">
        <f t="shared" si="45"/>
        <v>0</v>
      </c>
      <c r="O33" s="28">
        <f t="shared" si="46"/>
        <v>0</v>
      </c>
      <c r="P33" s="27">
        <f t="shared" si="47"/>
        <v>0</v>
      </c>
      <c r="Q33" s="28">
        <f t="shared" si="48"/>
        <v>1</v>
      </c>
      <c r="R33" s="28">
        <f t="shared" si="49"/>
        <v>0</v>
      </c>
      <c r="S33" s="28">
        <f t="shared" si="50"/>
        <v>0</v>
      </c>
      <c r="T33" s="27">
        <f t="shared" si="51"/>
        <v>0</v>
      </c>
      <c r="U33" s="28">
        <f t="shared" si="52"/>
        <v>0</v>
      </c>
      <c r="V33" s="27">
        <f t="shared" si="53"/>
        <v>0</v>
      </c>
      <c r="W33" s="28">
        <f t="shared" si="54"/>
        <v>1</v>
      </c>
      <c r="X33" s="28">
        <f t="shared" si="55"/>
        <v>0</v>
      </c>
      <c r="Y33" s="28">
        <f t="shared" si="56"/>
        <v>0</v>
      </c>
      <c r="Z33" s="28">
        <f t="shared" si="57"/>
        <v>0</v>
      </c>
      <c r="AA33" s="28">
        <f t="shared" si="58"/>
        <v>0</v>
      </c>
      <c r="AB33" s="28">
        <f t="shared" si="59"/>
        <v>0</v>
      </c>
      <c r="AC33" s="27">
        <f t="shared" si="60"/>
        <v>0</v>
      </c>
      <c r="AD33" s="28">
        <f t="shared" si="61"/>
        <v>1</v>
      </c>
      <c r="AE33" s="28">
        <f t="shared" si="62"/>
        <v>0</v>
      </c>
      <c r="AF33" s="29">
        <f t="shared" si="63"/>
        <v>0</v>
      </c>
    </row>
    <row r="34" spans="1:32" ht="24.95" customHeight="1">
      <c r="A34" s="14">
        <v>30</v>
      </c>
      <c r="B34" s="41"/>
      <c r="C34" s="23"/>
      <c r="D34" s="24">
        <f t="shared" si="38"/>
        <v>0</v>
      </c>
      <c r="E34" s="26"/>
      <c r="F34" s="25">
        <f t="shared" si="39"/>
        <v>0</v>
      </c>
      <c r="G34" s="25">
        <f t="shared" si="40"/>
        <v>0</v>
      </c>
      <c r="H34" s="22">
        <f t="shared" si="41"/>
        <v>0</v>
      </c>
      <c r="I34" s="19">
        <f t="shared" si="42"/>
        <v>0</v>
      </c>
      <c r="J34" s="5">
        <f t="shared" si="13"/>
        <v>0</v>
      </c>
      <c r="K34" s="5">
        <f t="shared" si="14"/>
        <v>0</v>
      </c>
      <c r="L34" s="28">
        <f t="shared" si="43"/>
        <v>0</v>
      </c>
      <c r="M34" s="28">
        <f t="shared" si="44"/>
        <v>0</v>
      </c>
      <c r="N34" s="27">
        <f t="shared" si="45"/>
        <v>0</v>
      </c>
      <c r="O34" s="28">
        <f t="shared" si="46"/>
        <v>0</v>
      </c>
      <c r="P34" s="27">
        <f t="shared" si="47"/>
        <v>0</v>
      </c>
      <c r="Q34" s="28">
        <f t="shared" si="48"/>
        <v>1</v>
      </c>
      <c r="R34" s="28">
        <f t="shared" si="49"/>
        <v>0</v>
      </c>
      <c r="S34" s="28">
        <f t="shared" si="50"/>
        <v>0</v>
      </c>
      <c r="T34" s="27">
        <f t="shared" si="51"/>
        <v>0</v>
      </c>
      <c r="U34" s="28">
        <f t="shared" si="52"/>
        <v>0</v>
      </c>
      <c r="V34" s="27">
        <f t="shared" si="53"/>
        <v>0</v>
      </c>
      <c r="W34" s="28">
        <f t="shared" si="54"/>
        <v>1</v>
      </c>
      <c r="X34" s="28">
        <f t="shared" si="55"/>
        <v>0</v>
      </c>
      <c r="Y34" s="28">
        <f t="shared" si="56"/>
        <v>0</v>
      </c>
      <c r="Z34" s="28">
        <f t="shared" si="57"/>
        <v>0</v>
      </c>
      <c r="AA34" s="28">
        <f t="shared" si="58"/>
        <v>0</v>
      </c>
      <c r="AB34" s="28">
        <f t="shared" si="59"/>
        <v>0</v>
      </c>
      <c r="AC34" s="27">
        <f t="shared" si="60"/>
        <v>0</v>
      </c>
      <c r="AD34" s="28">
        <f t="shared" si="61"/>
        <v>1</v>
      </c>
      <c r="AE34" s="28">
        <f t="shared" si="62"/>
        <v>0</v>
      </c>
      <c r="AF34" s="29">
        <f t="shared" si="63"/>
        <v>0</v>
      </c>
    </row>
    <row r="35" spans="1:32" ht="24.95" customHeight="1">
      <c r="A35" s="34">
        <v>31</v>
      </c>
      <c r="B35" s="41"/>
      <c r="C35" s="23"/>
      <c r="D35" s="24">
        <f t="shared" si="38"/>
        <v>0</v>
      </c>
      <c r="E35" s="26"/>
      <c r="F35" s="25">
        <f t="shared" si="39"/>
        <v>0</v>
      </c>
      <c r="G35" s="25">
        <f t="shared" si="40"/>
        <v>0</v>
      </c>
      <c r="H35" s="22">
        <f t="shared" si="41"/>
        <v>0</v>
      </c>
      <c r="I35" s="19">
        <f t="shared" si="42"/>
        <v>0</v>
      </c>
      <c r="J35" s="5">
        <f t="shared" si="13"/>
        <v>0</v>
      </c>
      <c r="K35" s="5">
        <f t="shared" si="14"/>
        <v>0</v>
      </c>
      <c r="L35" s="28">
        <f t="shared" si="43"/>
        <v>0</v>
      </c>
      <c r="M35" s="28">
        <f t="shared" si="44"/>
        <v>0</v>
      </c>
      <c r="N35" s="27">
        <f t="shared" si="45"/>
        <v>0</v>
      </c>
      <c r="O35" s="28">
        <f t="shared" si="46"/>
        <v>0</v>
      </c>
      <c r="P35" s="27">
        <f t="shared" si="47"/>
        <v>0</v>
      </c>
      <c r="Q35" s="28">
        <f t="shared" si="48"/>
        <v>1</v>
      </c>
      <c r="R35" s="28">
        <f t="shared" si="49"/>
        <v>0</v>
      </c>
      <c r="S35" s="28">
        <f t="shared" si="50"/>
        <v>0</v>
      </c>
      <c r="T35" s="27">
        <f t="shared" si="51"/>
        <v>0</v>
      </c>
      <c r="U35" s="28">
        <f t="shared" si="52"/>
        <v>0</v>
      </c>
      <c r="V35" s="27">
        <f t="shared" si="53"/>
        <v>0</v>
      </c>
      <c r="W35" s="28">
        <f t="shared" si="54"/>
        <v>1</v>
      </c>
      <c r="X35" s="28">
        <f t="shared" si="55"/>
        <v>0</v>
      </c>
      <c r="Y35" s="28">
        <f t="shared" si="56"/>
        <v>0</v>
      </c>
      <c r="Z35" s="28">
        <f t="shared" si="57"/>
        <v>0</v>
      </c>
      <c r="AA35" s="28">
        <f t="shared" si="58"/>
        <v>0</v>
      </c>
      <c r="AB35" s="28">
        <f t="shared" si="59"/>
        <v>0</v>
      </c>
      <c r="AC35" s="27">
        <f t="shared" si="60"/>
        <v>0</v>
      </c>
      <c r="AD35" s="28">
        <f t="shared" si="61"/>
        <v>1</v>
      </c>
      <c r="AE35" s="28">
        <f t="shared" si="62"/>
        <v>0</v>
      </c>
      <c r="AF35" s="29">
        <f t="shared" si="63"/>
        <v>0</v>
      </c>
    </row>
    <row r="36" spans="1:32" ht="24.95" customHeight="1">
      <c r="A36" s="34">
        <v>32</v>
      </c>
      <c r="B36" s="41"/>
      <c r="C36" s="23"/>
      <c r="D36" s="24">
        <f t="shared" si="38"/>
        <v>0</v>
      </c>
      <c r="E36" s="26"/>
      <c r="F36" s="25">
        <f t="shared" si="39"/>
        <v>0</v>
      </c>
      <c r="G36" s="25">
        <f t="shared" si="40"/>
        <v>0</v>
      </c>
      <c r="H36" s="22">
        <f t="shared" si="41"/>
        <v>0</v>
      </c>
      <c r="I36" s="19">
        <f t="shared" si="42"/>
        <v>0</v>
      </c>
      <c r="J36" s="5">
        <f t="shared" si="13"/>
        <v>0</v>
      </c>
      <c r="K36" s="5">
        <f t="shared" si="14"/>
        <v>0</v>
      </c>
      <c r="L36" s="28">
        <f t="shared" si="43"/>
        <v>0</v>
      </c>
      <c r="M36" s="28">
        <f t="shared" si="44"/>
        <v>0</v>
      </c>
      <c r="N36" s="27">
        <f t="shared" si="45"/>
        <v>0</v>
      </c>
      <c r="O36" s="28">
        <f t="shared" si="46"/>
        <v>0</v>
      </c>
      <c r="P36" s="27">
        <f t="shared" si="47"/>
        <v>0</v>
      </c>
      <c r="Q36" s="28">
        <f t="shared" si="48"/>
        <v>1</v>
      </c>
      <c r="R36" s="28">
        <f t="shared" si="49"/>
        <v>0</v>
      </c>
      <c r="S36" s="28">
        <f t="shared" si="50"/>
        <v>0</v>
      </c>
      <c r="T36" s="27">
        <f t="shared" si="51"/>
        <v>0</v>
      </c>
      <c r="U36" s="28">
        <f t="shared" si="52"/>
        <v>0</v>
      </c>
      <c r="V36" s="27">
        <f t="shared" si="53"/>
        <v>0</v>
      </c>
      <c r="W36" s="28">
        <f t="shared" si="54"/>
        <v>1</v>
      </c>
      <c r="X36" s="28">
        <f t="shared" si="55"/>
        <v>0</v>
      </c>
      <c r="Y36" s="28">
        <f t="shared" si="56"/>
        <v>0</v>
      </c>
      <c r="Z36" s="28">
        <f t="shared" si="57"/>
        <v>0</v>
      </c>
      <c r="AA36" s="28">
        <f t="shared" si="58"/>
        <v>0</v>
      </c>
      <c r="AB36" s="28">
        <f t="shared" si="59"/>
        <v>0</v>
      </c>
      <c r="AC36" s="27">
        <f t="shared" si="60"/>
        <v>0</v>
      </c>
      <c r="AD36" s="28">
        <f t="shared" si="61"/>
        <v>1</v>
      </c>
      <c r="AE36" s="28">
        <f t="shared" si="62"/>
        <v>0</v>
      </c>
      <c r="AF36" s="29">
        <f t="shared" si="63"/>
        <v>0</v>
      </c>
    </row>
    <row r="37" spans="1:32" ht="24.95" customHeight="1">
      <c r="A37" s="34">
        <v>33</v>
      </c>
      <c r="B37" s="41"/>
      <c r="C37" s="23"/>
      <c r="D37" s="24">
        <f t="shared" si="38"/>
        <v>0</v>
      </c>
      <c r="E37" s="26"/>
      <c r="F37" s="25">
        <f t="shared" si="39"/>
        <v>0</v>
      </c>
      <c r="G37" s="25">
        <f t="shared" si="40"/>
        <v>0</v>
      </c>
      <c r="H37" s="22">
        <f t="shared" si="41"/>
        <v>0</v>
      </c>
      <c r="I37" s="19">
        <f t="shared" si="42"/>
        <v>0</v>
      </c>
      <c r="J37" s="5">
        <f t="shared" si="13"/>
        <v>0</v>
      </c>
      <c r="K37" s="5">
        <f t="shared" si="14"/>
        <v>0</v>
      </c>
      <c r="L37" s="28">
        <f t="shared" si="43"/>
        <v>0</v>
      </c>
      <c r="M37" s="28">
        <f t="shared" si="44"/>
        <v>0</v>
      </c>
      <c r="N37" s="27">
        <f t="shared" si="45"/>
        <v>0</v>
      </c>
      <c r="O37" s="28">
        <f t="shared" si="46"/>
        <v>0</v>
      </c>
      <c r="P37" s="27">
        <f t="shared" si="47"/>
        <v>0</v>
      </c>
      <c r="Q37" s="28">
        <f t="shared" si="48"/>
        <v>1</v>
      </c>
      <c r="R37" s="28">
        <f t="shared" si="49"/>
        <v>0</v>
      </c>
      <c r="S37" s="28">
        <f t="shared" si="50"/>
        <v>0</v>
      </c>
      <c r="T37" s="27">
        <f t="shared" si="51"/>
        <v>0</v>
      </c>
      <c r="U37" s="28">
        <f t="shared" si="52"/>
        <v>0</v>
      </c>
      <c r="V37" s="27">
        <f t="shared" si="53"/>
        <v>0</v>
      </c>
      <c r="W37" s="28">
        <f t="shared" si="54"/>
        <v>1</v>
      </c>
      <c r="X37" s="28">
        <f t="shared" si="55"/>
        <v>0</v>
      </c>
      <c r="Y37" s="28">
        <f t="shared" si="56"/>
        <v>0</v>
      </c>
      <c r="Z37" s="28">
        <f t="shared" si="57"/>
        <v>0</v>
      </c>
      <c r="AA37" s="28">
        <f t="shared" si="58"/>
        <v>0</v>
      </c>
      <c r="AB37" s="28">
        <f t="shared" si="59"/>
        <v>0</v>
      </c>
      <c r="AC37" s="27">
        <f t="shared" si="60"/>
        <v>0</v>
      </c>
      <c r="AD37" s="28">
        <f t="shared" si="61"/>
        <v>1</v>
      </c>
      <c r="AE37" s="28">
        <f t="shared" si="62"/>
        <v>0</v>
      </c>
      <c r="AF37" s="29">
        <f t="shared" si="63"/>
        <v>0</v>
      </c>
    </row>
    <row r="38" spans="1:32" ht="24.95" customHeight="1">
      <c r="A38" s="34">
        <v>34</v>
      </c>
      <c r="B38" s="41"/>
      <c r="C38" s="23"/>
      <c r="D38" s="24">
        <f t="shared" si="38"/>
        <v>0</v>
      </c>
      <c r="E38" s="26"/>
      <c r="F38" s="25">
        <f t="shared" si="39"/>
        <v>0</v>
      </c>
      <c r="G38" s="25">
        <f t="shared" si="40"/>
        <v>0</v>
      </c>
      <c r="H38" s="22">
        <f t="shared" si="41"/>
        <v>0</v>
      </c>
      <c r="I38" s="19">
        <f t="shared" si="42"/>
        <v>0</v>
      </c>
      <c r="J38" s="5">
        <f t="shared" si="13"/>
        <v>0</v>
      </c>
      <c r="K38" s="5">
        <f t="shared" si="14"/>
        <v>0</v>
      </c>
      <c r="L38" s="28">
        <f t="shared" si="43"/>
        <v>0</v>
      </c>
      <c r="M38" s="28">
        <f t="shared" si="44"/>
        <v>0</v>
      </c>
      <c r="N38" s="27">
        <f t="shared" si="45"/>
        <v>0</v>
      </c>
      <c r="O38" s="28">
        <f t="shared" si="46"/>
        <v>0</v>
      </c>
      <c r="P38" s="27">
        <f t="shared" si="47"/>
        <v>0</v>
      </c>
      <c r="Q38" s="28">
        <f t="shared" si="48"/>
        <v>1</v>
      </c>
      <c r="R38" s="28">
        <f t="shared" si="49"/>
        <v>0</v>
      </c>
      <c r="S38" s="28">
        <f t="shared" si="50"/>
        <v>0</v>
      </c>
      <c r="T38" s="27">
        <f t="shared" si="51"/>
        <v>0</v>
      </c>
      <c r="U38" s="28">
        <f t="shared" si="52"/>
        <v>0</v>
      </c>
      <c r="V38" s="27">
        <f t="shared" si="53"/>
        <v>0</v>
      </c>
      <c r="W38" s="28">
        <f t="shared" si="54"/>
        <v>1</v>
      </c>
      <c r="X38" s="28">
        <f t="shared" si="55"/>
        <v>0</v>
      </c>
      <c r="Y38" s="28">
        <f t="shared" si="56"/>
        <v>0</v>
      </c>
      <c r="Z38" s="28">
        <f t="shared" si="57"/>
        <v>0</v>
      </c>
      <c r="AA38" s="28">
        <f t="shared" si="58"/>
        <v>0</v>
      </c>
      <c r="AB38" s="28">
        <f t="shared" si="59"/>
        <v>0</v>
      </c>
      <c r="AC38" s="27">
        <f t="shared" si="60"/>
        <v>0</v>
      </c>
      <c r="AD38" s="28">
        <f t="shared" si="61"/>
        <v>1</v>
      </c>
      <c r="AE38" s="28">
        <f t="shared" si="62"/>
        <v>0</v>
      </c>
      <c r="AF38" s="29">
        <f t="shared" si="63"/>
        <v>0</v>
      </c>
    </row>
    <row r="39" spans="1:32" ht="24.95" customHeight="1">
      <c r="A39" s="14">
        <v>35</v>
      </c>
      <c r="B39" s="41"/>
      <c r="C39" s="23"/>
      <c r="D39" s="24">
        <f t="shared" si="38"/>
        <v>0</v>
      </c>
      <c r="E39" s="26"/>
      <c r="F39" s="25">
        <f t="shared" si="39"/>
        <v>0</v>
      </c>
      <c r="G39" s="25">
        <f t="shared" si="40"/>
        <v>0</v>
      </c>
      <c r="H39" s="22">
        <f t="shared" si="41"/>
        <v>0</v>
      </c>
      <c r="I39" s="19">
        <f t="shared" si="42"/>
        <v>0</v>
      </c>
      <c r="J39" s="5">
        <f t="shared" si="13"/>
        <v>0</v>
      </c>
      <c r="K39" s="5">
        <f t="shared" si="14"/>
        <v>0</v>
      </c>
      <c r="L39" s="28">
        <f t="shared" si="43"/>
        <v>0</v>
      </c>
      <c r="M39" s="28">
        <f t="shared" si="44"/>
        <v>0</v>
      </c>
      <c r="N39" s="27">
        <f t="shared" si="45"/>
        <v>0</v>
      </c>
      <c r="O39" s="28">
        <f t="shared" si="46"/>
        <v>0</v>
      </c>
      <c r="P39" s="27">
        <f t="shared" si="47"/>
        <v>0</v>
      </c>
      <c r="Q39" s="28">
        <f t="shared" si="48"/>
        <v>1</v>
      </c>
      <c r="R39" s="28">
        <f t="shared" si="49"/>
        <v>0</v>
      </c>
      <c r="S39" s="28">
        <f t="shared" si="50"/>
        <v>0</v>
      </c>
      <c r="T39" s="27">
        <f t="shared" si="51"/>
        <v>0</v>
      </c>
      <c r="U39" s="28">
        <f t="shared" si="52"/>
        <v>0</v>
      </c>
      <c r="V39" s="27">
        <f t="shared" si="53"/>
        <v>0</v>
      </c>
      <c r="W39" s="28">
        <f t="shared" si="54"/>
        <v>1</v>
      </c>
      <c r="X39" s="28">
        <f t="shared" si="55"/>
        <v>0</v>
      </c>
      <c r="Y39" s="28">
        <f t="shared" si="56"/>
        <v>0</v>
      </c>
      <c r="Z39" s="28">
        <f t="shared" si="57"/>
        <v>0</v>
      </c>
      <c r="AA39" s="28">
        <f t="shared" si="58"/>
        <v>0</v>
      </c>
      <c r="AB39" s="28">
        <f t="shared" si="59"/>
        <v>0</v>
      </c>
      <c r="AC39" s="27">
        <f t="shared" si="60"/>
        <v>0</v>
      </c>
      <c r="AD39" s="28">
        <f t="shared" si="61"/>
        <v>1</v>
      </c>
      <c r="AE39" s="28">
        <f t="shared" si="62"/>
        <v>0</v>
      </c>
      <c r="AF39" s="29">
        <f t="shared" si="63"/>
        <v>0</v>
      </c>
    </row>
    <row r="40" spans="1:32" ht="24.95" customHeight="1">
      <c r="A40" s="34">
        <v>36</v>
      </c>
      <c r="B40" s="41"/>
      <c r="C40" s="23"/>
      <c r="D40" s="24">
        <f t="shared" si="38"/>
        <v>0</v>
      </c>
      <c r="E40" s="26"/>
      <c r="F40" s="25">
        <f t="shared" si="39"/>
        <v>0</v>
      </c>
      <c r="G40" s="25">
        <f t="shared" si="40"/>
        <v>0</v>
      </c>
      <c r="H40" s="22">
        <f t="shared" si="41"/>
        <v>0</v>
      </c>
      <c r="I40" s="19">
        <f t="shared" si="42"/>
        <v>0</v>
      </c>
      <c r="J40" s="5">
        <f t="shared" si="13"/>
        <v>0</v>
      </c>
      <c r="K40" s="5">
        <f t="shared" si="14"/>
        <v>0</v>
      </c>
      <c r="L40" s="28">
        <f t="shared" si="43"/>
        <v>0</v>
      </c>
      <c r="M40" s="28">
        <f t="shared" si="44"/>
        <v>0</v>
      </c>
      <c r="N40" s="27">
        <f t="shared" si="45"/>
        <v>0</v>
      </c>
      <c r="O40" s="28">
        <f t="shared" si="46"/>
        <v>0</v>
      </c>
      <c r="P40" s="27">
        <f t="shared" si="47"/>
        <v>0</v>
      </c>
      <c r="Q40" s="28">
        <f t="shared" si="48"/>
        <v>1</v>
      </c>
      <c r="R40" s="28">
        <f t="shared" si="49"/>
        <v>0</v>
      </c>
      <c r="S40" s="28">
        <f t="shared" si="50"/>
        <v>0</v>
      </c>
      <c r="T40" s="27">
        <f t="shared" si="51"/>
        <v>0</v>
      </c>
      <c r="U40" s="28">
        <f t="shared" si="52"/>
        <v>0</v>
      </c>
      <c r="V40" s="27">
        <f t="shared" si="53"/>
        <v>0</v>
      </c>
      <c r="W40" s="28">
        <f t="shared" si="54"/>
        <v>1</v>
      </c>
      <c r="X40" s="28">
        <f t="shared" si="55"/>
        <v>0</v>
      </c>
      <c r="Y40" s="28">
        <f t="shared" si="56"/>
        <v>0</v>
      </c>
      <c r="Z40" s="28">
        <f t="shared" si="57"/>
        <v>0</v>
      </c>
      <c r="AA40" s="28">
        <f t="shared" si="58"/>
        <v>0</v>
      </c>
      <c r="AB40" s="28">
        <f t="shared" si="59"/>
        <v>0</v>
      </c>
      <c r="AC40" s="27">
        <f t="shared" si="60"/>
        <v>0</v>
      </c>
      <c r="AD40" s="28">
        <f t="shared" si="61"/>
        <v>1</v>
      </c>
      <c r="AE40" s="28">
        <f t="shared" si="62"/>
        <v>0</v>
      </c>
      <c r="AF40" s="29">
        <f t="shared" si="63"/>
        <v>0</v>
      </c>
    </row>
  </sheetData>
  <sheetProtection algorithmName="SHA-512" hashValue="zg9LWSIhLfoH3D0ODSpcxf2A8ycCAQ00y7MRc+6BCUdjTzJ1ecGTertBvvkOwXwFtXfuUkiMEdemELdK/RudcQ==" saltValue="IADc/lQ5EdFA7gNX1h2NKw==" spinCount="100000" sheet="1" objects="1" scenarios="1"/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68F93-69C0-48C2-803F-C9F20BB75635}">
  <dimension ref="A1:AF35"/>
  <sheetViews>
    <sheetView workbookViewId="0">
      <selection activeCell="A3" sqref="A3"/>
    </sheetView>
  </sheetViews>
  <sheetFormatPr defaultColWidth="5.625" defaultRowHeight="16.5"/>
  <cols>
    <col min="1" max="1" width="6.625" style="16" customWidth="1"/>
    <col min="2" max="2" width="12.625" style="13" customWidth="1"/>
    <col min="3" max="8" width="8.625" style="16" customWidth="1"/>
    <col min="9" max="9" width="8.625" style="30" customWidth="1"/>
    <col min="10" max="31" width="12.625" style="5" hidden="1" customWidth="1"/>
    <col min="32" max="32" width="12.625" style="13" hidden="1" customWidth="1"/>
    <col min="33" max="33" width="5.625" style="5" customWidth="1"/>
    <col min="34" max="16384" width="5.625" style="5"/>
  </cols>
  <sheetData>
    <row r="1" spans="1:32" ht="45" customHeight="1">
      <c r="A1" s="35" t="s">
        <v>47</v>
      </c>
      <c r="B1" s="32"/>
      <c r="C1" s="10"/>
      <c r="D1" s="11"/>
      <c r="E1" s="9" t="s">
        <v>2</v>
      </c>
      <c r="F1" s="11"/>
      <c r="G1" s="8"/>
      <c r="H1" s="8"/>
      <c r="I1" s="31" t="s">
        <v>3</v>
      </c>
    </row>
    <row r="2" spans="1:32" s="16" customFormat="1" ht="39.950000000000003" customHeight="1">
      <c r="A2" s="36">
        <v>2020</v>
      </c>
      <c r="B2" s="14" t="s">
        <v>4</v>
      </c>
      <c r="C2" s="15" t="s">
        <v>1</v>
      </c>
      <c r="D2" s="15" t="s">
        <v>5</v>
      </c>
      <c r="E2" s="15" t="s">
        <v>6</v>
      </c>
      <c r="F2" s="15" t="s">
        <v>7</v>
      </c>
      <c r="G2" s="15" t="s">
        <v>8</v>
      </c>
      <c r="H2" s="15" t="s">
        <v>9</v>
      </c>
      <c r="I2" s="15" t="s">
        <v>0</v>
      </c>
      <c r="J2" s="2" t="s">
        <v>50</v>
      </c>
      <c r="K2" s="2" t="s">
        <v>49</v>
      </c>
      <c r="L2" s="3" t="s">
        <v>10</v>
      </c>
      <c r="M2" s="2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6" t="s">
        <v>24</v>
      </c>
      <c r="AA2" s="3" t="s">
        <v>25</v>
      </c>
      <c r="AB2" s="3" t="s">
        <v>26</v>
      </c>
      <c r="AC2" s="3" t="s">
        <v>27</v>
      </c>
      <c r="AD2" s="3" t="s">
        <v>28</v>
      </c>
      <c r="AE2" s="3" t="s">
        <v>29</v>
      </c>
      <c r="AF2" s="6" t="s">
        <v>30</v>
      </c>
    </row>
    <row r="3" spans="1:32" ht="35.1" customHeight="1">
      <c r="A3" s="48">
        <v>4.07</v>
      </c>
      <c r="B3" s="17" t="s">
        <v>31</v>
      </c>
      <c r="C3" s="18">
        <f t="shared" ref="C3:I3" si="0">SUM(C4:C50)</f>
        <v>100</v>
      </c>
      <c r="D3" s="18">
        <f t="shared" si="0"/>
        <v>0</v>
      </c>
      <c r="E3" s="17">
        <f t="shared" si="0"/>
        <v>253</v>
      </c>
      <c r="F3" s="18">
        <f t="shared" si="0"/>
        <v>0</v>
      </c>
      <c r="G3" s="18">
        <f t="shared" si="0"/>
        <v>0</v>
      </c>
      <c r="H3" s="18">
        <f t="shared" si="0"/>
        <v>253</v>
      </c>
      <c r="I3" s="18">
        <f t="shared" si="0"/>
        <v>100</v>
      </c>
      <c r="J3" s="1">
        <f>SUM(J4:J50)+47</f>
        <v>47</v>
      </c>
      <c r="K3" s="4">
        <f>SUM(K4:K50)</f>
        <v>0</v>
      </c>
      <c r="M3" s="1">
        <f>SUM(M4:M50)</f>
        <v>0</v>
      </c>
      <c r="O3" s="5">
        <f t="shared" ref="O3" si="1">SUM(O4:O50)</f>
        <v>0</v>
      </c>
      <c r="R3" s="5">
        <f t="shared" ref="R3:S3" si="2">SUM(R4:R50)</f>
        <v>0</v>
      </c>
      <c r="S3" s="1">
        <f t="shared" si="2"/>
        <v>0</v>
      </c>
      <c r="U3" s="5">
        <f t="shared" ref="U3" si="3">SUM(U4:U50)</f>
        <v>0</v>
      </c>
      <c r="X3" s="5">
        <f t="shared" ref="X3:Z3" si="4">SUM(X4:X50)</f>
        <v>0</v>
      </c>
      <c r="Y3" s="1">
        <f t="shared" si="4"/>
        <v>0</v>
      </c>
      <c r="Z3" s="1">
        <f t="shared" si="4"/>
        <v>0</v>
      </c>
      <c r="AB3" s="5">
        <f>SUM(AB4:AB50)</f>
        <v>0</v>
      </c>
      <c r="AE3" s="5">
        <f>SUM(AE4:AE50)</f>
        <v>0</v>
      </c>
      <c r="AF3" s="7">
        <f>SUM(AF4:AF50)</f>
        <v>0</v>
      </c>
    </row>
    <row r="4" spans="1:32" ht="24.95" customHeight="1">
      <c r="A4" s="14">
        <f t="shared" ref="A4:A19" si="5">ROW()-4</f>
        <v>0</v>
      </c>
      <c r="B4" s="33" t="s">
        <v>32</v>
      </c>
      <c r="C4" s="19">
        <f>100-SUM(C5:C50)</f>
        <v>100</v>
      </c>
      <c r="D4" s="20">
        <v>0</v>
      </c>
      <c r="E4" s="12">
        <f>253-SUM(E5:E50)</f>
        <v>253</v>
      </c>
      <c r="F4" s="21">
        <v>0</v>
      </c>
      <c r="G4" s="21">
        <v>0</v>
      </c>
      <c r="H4" s="22">
        <f>SUM(E4+F4+G4)</f>
        <v>253</v>
      </c>
      <c r="I4" s="19">
        <f t="shared" ref="I4:I19" si="6">H4/H$3*100</f>
        <v>100</v>
      </c>
    </row>
    <row r="5" spans="1:32" ht="24.95" customHeight="1">
      <c r="A5" s="34">
        <f t="shared" si="5"/>
        <v>1</v>
      </c>
      <c r="B5" s="41" t="s">
        <v>33</v>
      </c>
      <c r="C5" s="42"/>
      <c r="D5" s="24">
        <f>IF(AND(OR(E5&gt;=5,C5&gt;=3), K$3&gt;0), C5/K$3*100, 0)</f>
        <v>0</v>
      </c>
      <c r="E5" s="39"/>
      <c r="F5" s="25">
        <f>Z5</f>
        <v>0</v>
      </c>
      <c r="G5" s="25">
        <f>AF5</f>
        <v>0</v>
      </c>
      <c r="H5" s="22">
        <f t="shared" ref="H5:H12" si="7">SUM(E5+F5+G5)</f>
        <v>0</v>
      </c>
      <c r="I5" s="19">
        <f t="shared" si="6"/>
        <v>0</v>
      </c>
      <c r="J5" s="5">
        <f>IF(OR(C5&gt;=3, E5&gt;=5), E5,0)</f>
        <v>0</v>
      </c>
      <c r="K5" s="5">
        <f>IF(OR(C5&gt;=3, E5&gt;=5), C5,0)</f>
        <v>0</v>
      </c>
      <c r="L5" s="28">
        <f>MAX(0, (J$3*D5/100-E5)*0.5)</f>
        <v>0</v>
      </c>
      <c r="M5" s="28">
        <f>ROUND(L5,0)</f>
        <v>0</v>
      </c>
      <c r="N5" s="27">
        <f>IF(M$3&lt;30, (30-M$3)*D5/100, 0)</f>
        <v>0</v>
      </c>
      <c r="O5" s="28">
        <f>IF(M$3&lt;30, INT(N5), 0)</f>
        <v>0</v>
      </c>
      <c r="P5" s="27">
        <f>IF(AND(M$3&lt;30, D5&gt;0), N5-O5 + (100-ROW())*10^(-10), 0)</f>
        <v>0</v>
      </c>
      <c r="Q5" s="28">
        <f>RANK(P5,P$5:P$50)</f>
        <v>1</v>
      </c>
      <c r="R5" s="28">
        <f>IF(AND(D5&gt;0, M$3&lt;30, Q5&lt;=(30-(M$3+O$3))), 1, 0)</f>
        <v>0</v>
      </c>
      <c r="S5" s="28">
        <f>IF(M$3&lt;30, M5+O5+R5, 0)</f>
        <v>0</v>
      </c>
      <c r="T5" s="27">
        <f>IF(M$3&gt;30,30*M5/M$3,0)</f>
        <v>0</v>
      </c>
      <c r="U5" s="28">
        <f>IF(M$3&gt;30, INT(T5), 0)</f>
        <v>0</v>
      </c>
      <c r="V5" s="27">
        <f>IF(AND(M$3&gt;30, D5&gt;0), T5-U5 + (100-ROW())*10^(-10), 0)</f>
        <v>0</v>
      </c>
      <c r="W5" s="28">
        <f>RANK(V5,V$5:V$50)</f>
        <v>1</v>
      </c>
      <c r="X5" s="28">
        <f>IF(AND(D5&gt;0, M$3&gt;30, W5&lt;=(30-U$3)), 1, 0)</f>
        <v>0</v>
      </c>
      <c r="Y5" s="28">
        <f>IF(M$3&gt;30, U5+X5, 0)</f>
        <v>0</v>
      </c>
      <c r="Z5" s="28">
        <f>IF(M$3&lt;30, S5, IF(M$3&gt;30, Y5, M5))</f>
        <v>0</v>
      </c>
      <c r="AA5" s="28">
        <f t="shared" ref="AA5:AA19" si="8">17*D5/100</f>
        <v>0</v>
      </c>
      <c r="AB5" s="28">
        <f>INT(AA5)</f>
        <v>0</v>
      </c>
      <c r="AC5" s="27">
        <f>IF(D5&gt;0, AA5-AB5 + (100-ROW())*10^(-10), 0)</f>
        <v>0</v>
      </c>
      <c r="AD5" s="28">
        <f>RANK(AC5,AC$5:AC$50)</f>
        <v>1</v>
      </c>
      <c r="AE5" s="28">
        <f t="shared" ref="AE5:AE19" si="9">IF(AND(D5&gt;0, AD5&lt;=17-AB$3), 1, 0)</f>
        <v>0</v>
      </c>
      <c r="AF5" s="29">
        <f>SUM(AB5+AE5)</f>
        <v>0</v>
      </c>
    </row>
    <row r="6" spans="1:32" ht="24.95" customHeight="1">
      <c r="A6" s="34">
        <f t="shared" si="5"/>
        <v>2</v>
      </c>
      <c r="B6" s="41" t="s">
        <v>34</v>
      </c>
      <c r="C6" s="43"/>
      <c r="D6" s="24">
        <f t="shared" ref="D6:D16" si="10">IF(AND(OR(E6&gt;=5,C6&gt;=3), K$3&gt;0), C6/K$3*100, 0)</f>
        <v>0</v>
      </c>
      <c r="E6" s="37"/>
      <c r="F6" s="25">
        <f t="shared" ref="F6:F13" si="11">Z6</f>
        <v>0</v>
      </c>
      <c r="G6" s="25">
        <f t="shared" ref="G6:G19" si="12">AF6</f>
        <v>0</v>
      </c>
      <c r="H6" s="22">
        <f t="shared" si="7"/>
        <v>0</v>
      </c>
      <c r="I6" s="19">
        <f t="shared" si="6"/>
        <v>0</v>
      </c>
      <c r="J6" s="5">
        <f t="shared" ref="J6:J19" si="13">IF(OR(C6&gt;=3, E6&gt;=5), E6,0)</f>
        <v>0</v>
      </c>
      <c r="K6" s="5">
        <f t="shared" ref="K6:K19" si="14">IF(OR(C6&gt;=3, E6&gt;=5), C6,0)</f>
        <v>0</v>
      </c>
      <c r="L6" s="28">
        <f t="shared" ref="L6:L19" si="15">MAX(0, (J$3*D6/100-E6)*0.5)</f>
        <v>0</v>
      </c>
      <c r="M6" s="28">
        <f t="shared" ref="M6:M10" si="16">ROUND(L6,0)</f>
        <v>0</v>
      </c>
      <c r="N6" s="27">
        <f t="shared" ref="N6:N19" si="17">IF(M$3&lt;30, (30-M$3)*D6/100, 0)</f>
        <v>0</v>
      </c>
      <c r="O6" s="28">
        <f t="shared" ref="O6:O19" si="18">IF(M$3&lt;30, INT(N6), 0)</f>
        <v>0</v>
      </c>
      <c r="P6" s="27">
        <f t="shared" ref="P6:P19" si="19">IF(AND(M$3&lt;30, D6&gt;0), N6-O6 + (100-ROW())*10^(-10), 0)</f>
        <v>0</v>
      </c>
      <c r="Q6" s="28">
        <f t="shared" ref="Q6:Q19" si="20">RANK(P6,P$5:P$50)</f>
        <v>1</v>
      </c>
      <c r="R6" s="28">
        <f t="shared" ref="R6:R19" si="21">IF(AND(D6&gt;0, M$3&lt;30, Q6&lt;=(30-(M$3+O$3))), 1, 0)</f>
        <v>0</v>
      </c>
      <c r="S6" s="28">
        <f t="shared" ref="S6:S19" si="22">IF(M$3&lt;30, M6+O6+R6, 0)</f>
        <v>0</v>
      </c>
      <c r="T6" s="27">
        <f t="shared" ref="T6:T19" si="23">IF(M$3&gt;30,30*M6/M$3,0)</f>
        <v>0</v>
      </c>
      <c r="U6" s="28">
        <f t="shared" ref="U6:U19" si="24">IF(M$3&gt;30, INT(T6), 0)</f>
        <v>0</v>
      </c>
      <c r="V6" s="27">
        <f t="shared" ref="V6:V19" si="25">IF(AND(M$3&gt;30, D6&gt;0), T6-U6 + (100-ROW())*10^(-10), 0)</f>
        <v>0</v>
      </c>
      <c r="W6" s="28">
        <f t="shared" ref="W6:W19" si="26">RANK(V6,V$5:V$50)</f>
        <v>1</v>
      </c>
      <c r="X6" s="28">
        <f t="shared" ref="X6:X19" si="27">IF(AND(D6&gt;0, M$3&gt;30, W6&lt;=(30-U$3)), 1, 0)</f>
        <v>0</v>
      </c>
      <c r="Y6" s="28">
        <f t="shared" ref="Y6:Y19" si="28">IF(M$3&gt;30, U6+X6, 0)</f>
        <v>0</v>
      </c>
      <c r="Z6" s="28">
        <f t="shared" ref="Z6:Z19" si="29">IF(M$3&lt;30, S6, IF(M$3&gt;30, Y6, M6))</f>
        <v>0</v>
      </c>
      <c r="AA6" s="28">
        <f t="shared" si="8"/>
        <v>0</v>
      </c>
      <c r="AB6" s="28">
        <f t="shared" ref="AB6:AB19" si="30">INT(AA6)</f>
        <v>0</v>
      </c>
      <c r="AC6" s="27">
        <f t="shared" ref="AC6:AC19" si="31">IF(D6&gt;0, AA6-AB6 + (100-ROW())*10^(-10), 0)</f>
        <v>0</v>
      </c>
      <c r="AD6" s="28">
        <f t="shared" ref="AD6:AD19" si="32">RANK(AC6,AC$5:AC$50)</f>
        <v>1</v>
      </c>
      <c r="AE6" s="28">
        <f t="shared" si="9"/>
        <v>0</v>
      </c>
      <c r="AF6" s="29">
        <f t="shared" ref="AF6:AF14" si="33">SUM(AB6+AE6)</f>
        <v>0</v>
      </c>
    </row>
    <row r="7" spans="1:32" ht="24.95" customHeight="1">
      <c r="A7" s="34">
        <f t="shared" si="5"/>
        <v>3</v>
      </c>
      <c r="B7" s="41" t="s">
        <v>35</v>
      </c>
      <c r="C7" s="23"/>
      <c r="D7" s="24">
        <f t="shared" si="10"/>
        <v>0</v>
      </c>
      <c r="E7" s="26"/>
      <c r="F7" s="25">
        <f t="shared" si="11"/>
        <v>0</v>
      </c>
      <c r="G7" s="25">
        <f t="shared" si="12"/>
        <v>0</v>
      </c>
      <c r="H7" s="22">
        <f t="shared" si="7"/>
        <v>0</v>
      </c>
      <c r="I7" s="19">
        <f t="shared" si="6"/>
        <v>0</v>
      </c>
      <c r="J7" s="5">
        <f t="shared" si="13"/>
        <v>0</v>
      </c>
      <c r="K7" s="5">
        <f t="shared" si="14"/>
        <v>0</v>
      </c>
      <c r="L7" s="28">
        <f t="shared" si="15"/>
        <v>0</v>
      </c>
      <c r="M7" s="28">
        <f t="shared" si="16"/>
        <v>0</v>
      </c>
      <c r="N7" s="27">
        <f t="shared" si="17"/>
        <v>0</v>
      </c>
      <c r="O7" s="28">
        <f t="shared" si="18"/>
        <v>0</v>
      </c>
      <c r="P7" s="27">
        <f t="shared" si="19"/>
        <v>0</v>
      </c>
      <c r="Q7" s="28">
        <f t="shared" si="20"/>
        <v>1</v>
      </c>
      <c r="R7" s="28">
        <f t="shared" si="21"/>
        <v>0</v>
      </c>
      <c r="S7" s="28">
        <f t="shared" si="22"/>
        <v>0</v>
      </c>
      <c r="T7" s="27">
        <f t="shared" si="23"/>
        <v>0</v>
      </c>
      <c r="U7" s="28">
        <f t="shared" si="24"/>
        <v>0</v>
      </c>
      <c r="V7" s="27">
        <f t="shared" si="25"/>
        <v>0</v>
      </c>
      <c r="W7" s="28">
        <f t="shared" si="26"/>
        <v>1</v>
      </c>
      <c r="X7" s="28">
        <f t="shared" si="27"/>
        <v>0</v>
      </c>
      <c r="Y7" s="28">
        <f t="shared" si="28"/>
        <v>0</v>
      </c>
      <c r="Z7" s="28">
        <f t="shared" si="29"/>
        <v>0</v>
      </c>
      <c r="AA7" s="28">
        <f t="shared" si="8"/>
        <v>0</v>
      </c>
      <c r="AB7" s="28">
        <f t="shared" si="30"/>
        <v>0</v>
      </c>
      <c r="AC7" s="27">
        <f t="shared" si="31"/>
        <v>0</v>
      </c>
      <c r="AD7" s="28">
        <f t="shared" si="32"/>
        <v>1</v>
      </c>
      <c r="AE7" s="28">
        <f t="shared" si="9"/>
        <v>0</v>
      </c>
      <c r="AF7" s="29">
        <f t="shared" si="33"/>
        <v>0</v>
      </c>
    </row>
    <row r="8" spans="1:32" ht="24.95" customHeight="1">
      <c r="A8" s="34">
        <f t="shared" si="5"/>
        <v>4</v>
      </c>
      <c r="B8" s="41" t="s">
        <v>36</v>
      </c>
      <c r="C8" s="23"/>
      <c r="D8" s="24">
        <f t="shared" si="10"/>
        <v>0</v>
      </c>
      <c r="E8" s="53"/>
      <c r="F8" s="25">
        <f t="shared" si="11"/>
        <v>0</v>
      </c>
      <c r="G8" s="25">
        <f t="shared" si="12"/>
        <v>0</v>
      </c>
      <c r="H8" s="22">
        <f t="shared" si="7"/>
        <v>0</v>
      </c>
      <c r="I8" s="19">
        <f t="shared" si="6"/>
        <v>0</v>
      </c>
      <c r="J8" s="5">
        <f t="shared" si="13"/>
        <v>0</v>
      </c>
      <c r="K8" s="5">
        <f t="shared" si="14"/>
        <v>0</v>
      </c>
      <c r="L8" s="28">
        <f t="shared" si="15"/>
        <v>0</v>
      </c>
      <c r="M8" s="28">
        <f t="shared" si="16"/>
        <v>0</v>
      </c>
      <c r="N8" s="27">
        <f t="shared" si="17"/>
        <v>0</v>
      </c>
      <c r="O8" s="28">
        <f t="shared" si="18"/>
        <v>0</v>
      </c>
      <c r="P8" s="27">
        <f t="shared" si="19"/>
        <v>0</v>
      </c>
      <c r="Q8" s="28">
        <f t="shared" si="20"/>
        <v>1</v>
      </c>
      <c r="R8" s="28">
        <f t="shared" si="21"/>
        <v>0</v>
      </c>
      <c r="S8" s="28">
        <f t="shared" si="22"/>
        <v>0</v>
      </c>
      <c r="T8" s="27">
        <f t="shared" si="23"/>
        <v>0</v>
      </c>
      <c r="U8" s="28">
        <f t="shared" si="24"/>
        <v>0</v>
      </c>
      <c r="V8" s="27">
        <f t="shared" si="25"/>
        <v>0</v>
      </c>
      <c r="W8" s="28">
        <f t="shared" si="26"/>
        <v>1</v>
      </c>
      <c r="X8" s="28">
        <f t="shared" si="27"/>
        <v>0</v>
      </c>
      <c r="Y8" s="28">
        <f t="shared" si="28"/>
        <v>0</v>
      </c>
      <c r="Z8" s="28">
        <f t="shared" si="29"/>
        <v>0</v>
      </c>
      <c r="AA8" s="28">
        <f t="shared" si="8"/>
        <v>0</v>
      </c>
      <c r="AB8" s="28">
        <f t="shared" si="30"/>
        <v>0</v>
      </c>
      <c r="AC8" s="27">
        <f t="shared" si="31"/>
        <v>0</v>
      </c>
      <c r="AD8" s="28">
        <f t="shared" si="32"/>
        <v>1</v>
      </c>
      <c r="AE8" s="28">
        <f t="shared" si="9"/>
        <v>0</v>
      </c>
      <c r="AF8" s="29">
        <f t="shared" si="33"/>
        <v>0</v>
      </c>
    </row>
    <row r="9" spans="1:32" ht="24.95" customHeight="1">
      <c r="A9" s="38">
        <f t="shared" si="5"/>
        <v>5</v>
      </c>
      <c r="B9" s="41" t="s">
        <v>37</v>
      </c>
      <c r="C9" s="23"/>
      <c r="D9" s="24">
        <f t="shared" si="10"/>
        <v>0</v>
      </c>
      <c r="E9" s="52"/>
      <c r="F9" s="25">
        <f t="shared" si="11"/>
        <v>0</v>
      </c>
      <c r="G9" s="25">
        <f t="shared" si="12"/>
        <v>0</v>
      </c>
      <c r="H9" s="22">
        <f t="shared" si="7"/>
        <v>0</v>
      </c>
      <c r="I9" s="19">
        <f t="shared" si="6"/>
        <v>0</v>
      </c>
      <c r="J9" s="5">
        <f t="shared" si="13"/>
        <v>0</v>
      </c>
      <c r="K9" s="5">
        <f t="shared" si="14"/>
        <v>0</v>
      </c>
      <c r="L9" s="28">
        <f t="shared" si="15"/>
        <v>0</v>
      </c>
      <c r="M9" s="28">
        <f t="shared" si="16"/>
        <v>0</v>
      </c>
      <c r="N9" s="27">
        <f t="shared" si="17"/>
        <v>0</v>
      </c>
      <c r="O9" s="28">
        <f t="shared" si="18"/>
        <v>0</v>
      </c>
      <c r="P9" s="27">
        <f t="shared" si="19"/>
        <v>0</v>
      </c>
      <c r="Q9" s="28">
        <f t="shared" si="20"/>
        <v>1</v>
      </c>
      <c r="R9" s="28">
        <f t="shared" si="21"/>
        <v>0</v>
      </c>
      <c r="S9" s="28">
        <f t="shared" si="22"/>
        <v>0</v>
      </c>
      <c r="T9" s="27">
        <f t="shared" si="23"/>
        <v>0</v>
      </c>
      <c r="U9" s="28">
        <f t="shared" si="24"/>
        <v>0</v>
      </c>
      <c r="V9" s="27">
        <f t="shared" si="25"/>
        <v>0</v>
      </c>
      <c r="W9" s="28">
        <f t="shared" si="26"/>
        <v>1</v>
      </c>
      <c r="X9" s="28">
        <f t="shared" si="27"/>
        <v>0</v>
      </c>
      <c r="Y9" s="28">
        <f t="shared" si="28"/>
        <v>0</v>
      </c>
      <c r="Z9" s="28">
        <f t="shared" si="29"/>
        <v>0</v>
      </c>
      <c r="AA9" s="28">
        <f t="shared" si="8"/>
        <v>0</v>
      </c>
      <c r="AB9" s="28">
        <f t="shared" si="30"/>
        <v>0</v>
      </c>
      <c r="AC9" s="27">
        <f t="shared" si="31"/>
        <v>0</v>
      </c>
      <c r="AD9" s="28">
        <f t="shared" si="32"/>
        <v>1</v>
      </c>
      <c r="AE9" s="28">
        <f t="shared" si="9"/>
        <v>0</v>
      </c>
      <c r="AF9" s="29">
        <f t="shared" si="33"/>
        <v>0</v>
      </c>
    </row>
    <row r="10" spans="1:32" ht="24.95" customHeight="1">
      <c r="A10" s="34">
        <f t="shared" si="5"/>
        <v>6</v>
      </c>
      <c r="B10" s="41" t="s">
        <v>38</v>
      </c>
      <c r="C10" s="23"/>
      <c r="D10" s="24">
        <f t="shared" si="10"/>
        <v>0</v>
      </c>
      <c r="E10" s="26"/>
      <c r="F10" s="25">
        <f t="shared" si="11"/>
        <v>0</v>
      </c>
      <c r="G10" s="25">
        <f t="shared" si="12"/>
        <v>0</v>
      </c>
      <c r="H10" s="22">
        <f t="shared" si="7"/>
        <v>0</v>
      </c>
      <c r="I10" s="19">
        <f t="shared" si="6"/>
        <v>0</v>
      </c>
      <c r="J10" s="5">
        <f t="shared" si="13"/>
        <v>0</v>
      </c>
      <c r="K10" s="5">
        <f t="shared" si="14"/>
        <v>0</v>
      </c>
      <c r="L10" s="28">
        <f t="shared" si="15"/>
        <v>0</v>
      </c>
      <c r="M10" s="28">
        <f t="shared" si="16"/>
        <v>0</v>
      </c>
      <c r="N10" s="27">
        <f t="shared" si="17"/>
        <v>0</v>
      </c>
      <c r="O10" s="28">
        <f t="shared" si="18"/>
        <v>0</v>
      </c>
      <c r="P10" s="27">
        <f t="shared" si="19"/>
        <v>0</v>
      </c>
      <c r="Q10" s="28">
        <f t="shared" si="20"/>
        <v>1</v>
      </c>
      <c r="R10" s="28">
        <f t="shared" si="21"/>
        <v>0</v>
      </c>
      <c r="S10" s="28">
        <f t="shared" si="22"/>
        <v>0</v>
      </c>
      <c r="T10" s="27">
        <f t="shared" si="23"/>
        <v>0</v>
      </c>
      <c r="U10" s="28">
        <f t="shared" si="24"/>
        <v>0</v>
      </c>
      <c r="V10" s="27">
        <f t="shared" si="25"/>
        <v>0</v>
      </c>
      <c r="W10" s="28">
        <f t="shared" si="26"/>
        <v>1</v>
      </c>
      <c r="X10" s="28">
        <f t="shared" si="27"/>
        <v>0</v>
      </c>
      <c r="Y10" s="28">
        <f t="shared" si="28"/>
        <v>0</v>
      </c>
      <c r="Z10" s="28">
        <f t="shared" si="29"/>
        <v>0</v>
      </c>
      <c r="AA10" s="28">
        <f t="shared" si="8"/>
        <v>0</v>
      </c>
      <c r="AB10" s="28">
        <f t="shared" si="30"/>
        <v>0</v>
      </c>
      <c r="AC10" s="27">
        <f t="shared" si="31"/>
        <v>0</v>
      </c>
      <c r="AD10" s="28">
        <f t="shared" si="32"/>
        <v>1</v>
      </c>
      <c r="AE10" s="28">
        <f t="shared" si="9"/>
        <v>0</v>
      </c>
      <c r="AF10" s="29">
        <f t="shared" si="33"/>
        <v>0</v>
      </c>
    </row>
    <row r="11" spans="1:32" ht="24.95" customHeight="1">
      <c r="A11" s="34">
        <f t="shared" si="5"/>
        <v>7</v>
      </c>
      <c r="B11" s="41" t="s">
        <v>39</v>
      </c>
      <c r="C11" s="23"/>
      <c r="D11" s="24">
        <f t="shared" si="10"/>
        <v>0</v>
      </c>
      <c r="E11" s="37"/>
      <c r="F11" s="25">
        <f t="shared" si="11"/>
        <v>0</v>
      </c>
      <c r="G11" s="25">
        <f t="shared" si="12"/>
        <v>0</v>
      </c>
      <c r="H11" s="22">
        <f t="shared" si="7"/>
        <v>0</v>
      </c>
      <c r="I11" s="19">
        <f t="shared" si="6"/>
        <v>0</v>
      </c>
      <c r="J11" s="5">
        <f t="shared" si="13"/>
        <v>0</v>
      </c>
      <c r="K11" s="5">
        <f t="shared" si="14"/>
        <v>0</v>
      </c>
      <c r="L11" s="28">
        <f t="shared" si="15"/>
        <v>0</v>
      </c>
      <c r="M11" s="28">
        <f>ROUND(L11,0)</f>
        <v>0</v>
      </c>
      <c r="N11" s="27">
        <f t="shared" si="17"/>
        <v>0</v>
      </c>
      <c r="O11" s="28">
        <f t="shared" si="18"/>
        <v>0</v>
      </c>
      <c r="P11" s="27">
        <f t="shared" si="19"/>
        <v>0</v>
      </c>
      <c r="Q11" s="28">
        <f t="shared" si="20"/>
        <v>1</v>
      </c>
      <c r="R11" s="28">
        <f t="shared" si="21"/>
        <v>0</v>
      </c>
      <c r="S11" s="28">
        <f t="shared" si="22"/>
        <v>0</v>
      </c>
      <c r="T11" s="27">
        <f t="shared" si="23"/>
        <v>0</v>
      </c>
      <c r="U11" s="28">
        <f t="shared" si="24"/>
        <v>0</v>
      </c>
      <c r="V11" s="27">
        <f t="shared" si="25"/>
        <v>0</v>
      </c>
      <c r="W11" s="28">
        <f t="shared" si="26"/>
        <v>1</v>
      </c>
      <c r="X11" s="28">
        <f t="shared" si="27"/>
        <v>0</v>
      </c>
      <c r="Y11" s="28">
        <f t="shared" si="28"/>
        <v>0</v>
      </c>
      <c r="Z11" s="28">
        <f t="shared" si="29"/>
        <v>0</v>
      </c>
      <c r="AA11" s="28">
        <f t="shared" si="8"/>
        <v>0</v>
      </c>
      <c r="AB11" s="28">
        <f t="shared" si="30"/>
        <v>0</v>
      </c>
      <c r="AC11" s="27">
        <f t="shared" si="31"/>
        <v>0</v>
      </c>
      <c r="AD11" s="28">
        <f t="shared" si="32"/>
        <v>1</v>
      </c>
      <c r="AE11" s="28">
        <f t="shared" si="9"/>
        <v>0</v>
      </c>
      <c r="AF11" s="29">
        <f t="shared" si="33"/>
        <v>0</v>
      </c>
    </row>
    <row r="12" spans="1:32" ht="24.95" customHeight="1">
      <c r="A12" s="34">
        <f t="shared" si="5"/>
        <v>8</v>
      </c>
      <c r="B12" s="41" t="s">
        <v>40</v>
      </c>
      <c r="C12" s="23"/>
      <c r="D12" s="24">
        <f t="shared" si="10"/>
        <v>0</v>
      </c>
      <c r="E12" s="37"/>
      <c r="F12" s="25">
        <f t="shared" si="11"/>
        <v>0</v>
      </c>
      <c r="G12" s="25">
        <f t="shared" si="12"/>
        <v>0</v>
      </c>
      <c r="H12" s="22">
        <f t="shared" si="7"/>
        <v>0</v>
      </c>
      <c r="I12" s="19">
        <f t="shared" si="6"/>
        <v>0</v>
      </c>
      <c r="J12" s="5">
        <f t="shared" si="13"/>
        <v>0</v>
      </c>
      <c r="K12" s="5">
        <f t="shared" si="14"/>
        <v>0</v>
      </c>
      <c r="L12" s="28">
        <f t="shared" si="15"/>
        <v>0</v>
      </c>
      <c r="M12" s="28">
        <f t="shared" ref="M12:M19" si="34">ROUND(L12,0)</f>
        <v>0</v>
      </c>
      <c r="N12" s="27">
        <f t="shared" si="17"/>
        <v>0</v>
      </c>
      <c r="O12" s="28">
        <f t="shared" si="18"/>
        <v>0</v>
      </c>
      <c r="P12" s="27">
        <f t="shared" si="19"/>
        <v>0</v>
      </c>
      <c r="Q12" s="28">
        <f t="shared" si="20"/>
        <v>1</v>
      </c>
      <c r="R12" s="28">
        <f t="shared" si="21"/>
        <v>0</v>
      </c>
      <c r="S12" s="28">
        <f t="shared" si="22"/>
        <v>0</v>
      </c>
      <c r="T12" s="27">
        <f t="shared" si="23"/>
        <v>0</v>
      </c>
      <c r="U12" s="28">
        <f t="shared" si="24"/>
        <v>0</v>
      </c>
      <c r="V12" s="27">
        <f t="shared" si="25"/>
        <v>0</v>
      </c>
      <c r="W12" s="28">
        <f t="shared" si="26"/>
        <v>1</v>
      </c>
      <c r="X12" s="28">
        <f t="shared" si="27"/>
        <v>0</v>
      </c>
      <c r="Y12" s="28">
        <f t="shared" si="28"/>
        <v>0</v>
      </c>
      <c r="Z12" s="28">
        <f t="shared" si="29"/>
        <v>0</v>
      </c>
      <c r="AA12" s="28">
        <f t="shared" si="8"/>
        <v>0</v>
      </c>
      <c r="AB12" s="28">
        <f t="shared" si="30"/>
        <v>0</v>
      </c>
      <c r="AC12" s="27">
        <f t="shared" si="31"/>
        <v>0</v>
      </c>
      <c r="AD12" s="28">
        <f t="shared" si="32"/>
        <v>1</v>
      </c>
      <c r="AE12" s="28">
        <f t="shared" si="9"/>
        <v>0</v>
      </c>
      <c r="AF12" s="29">
        <f t="shared" si="33"/>
        <v>0</v>
      </c>
    </row>
    <row r="13" spans="1:32" ht="24.95" customHeight="1">
      <c r="A13" s="34">
        <f t="shared" si="5"/>
        <v>9</v>
      </c>
      <c r="B13" s="41" t="s">
        <v>41</v>
      </c>
      <c r="C13" s="23"/>
      <c r="D13" s="24">
        <f t="shared" si="10"/>
        <v>0</v>
      </c>
      <c r="E13" s="55"/>
      <c r="F13" s="25">
        <f t="shared" si="11"/>
        <v>0</v>
      </c>
      <c r="G13" s="25">
        <f t="shared" si="12"/>
        <v>0</v>
      </c>
      <c r="H13" s="22">
        <f t="shared" ref="H13" si="35">SUM(E13+F13+G13)</f>
        <v>0</v>
      </c>
      <c r="I13" s="19">
        <f t="shared" si="6"/>
        <v>0</v>
      </c>
      <c r="J13" s="5">
        <f t="shared" si="13"/>
        <v>0</v>
      </c>
      <c r="K13" s="5">
        <f t="shared" si="14"/>
        <v>0</v>
      </c>
      <c r="L13" s="28">
        <f t="shared" si="15"/>
        <v>0</v>
      </c>
      <c r="M13" s="28">
        <f t="shared" si="34"/>
        <v>0</v>
      </c>
      <c r="N13" s="27">
        <f t="shared" si="17"/>
        <v>0</v>
      </c>
      <c r="O13" s="28">
        <f t="shared" si="18"/>
        <v>0</v>
      </c>
      <c r="P13" s="27">
        <f t="shared" si="19"/>
        <v>0</v>
      </c>
      <c r="Q13" s="28">
        <f t="shared" si="20"/>
        <v>1</v>
      </c>
      <c r="R13" s="28">
        <f t="shared" si="21"/>
        <v>0</v>
      </c>
      <c r="S13" s="28">
        <f t="shared" si="22"/>
        <v>0</v>
      </c>
      <c r="T13" s="27">
        <f t="shared" si="23"/>
        <v>0</v>
      </c>
      <c r="U13" s="28">
        <f t="shared" si="24"/>
        <v>0</v>
      </c>
      <c r="V13" s="27">
        <f t="shared" si="25"/>
        <v>0</v>
      </c>
      <c r="W13" s="28">
        <f t="shared" si="26"/>
        <v>1</v>
      </c>
      <c r="X13" s="28">
        <f t="shared" si="27"/>
        <v>0</v>
      </c>
      <c r="Y13" s="28">
        <f t="shared" si="28"/>
        <v>0</v>
      </c>
      <c r="Z13" s="28">
        <f t="shared" si="29"/>
        <v>0</v>
      </c>
      <c r="AA13" s="28">
        <f t="shared" si="8"/>
        <v>0</v>
      </c>
      <c r="AB13" s="28">
        <f t="shared" si="30"/>
        <v>0</v>
      </c>
      <c r="AC13" s="27">
        <f t="shared" si="31"/>
        <v>0</v>
      </c>
      <c r="AD13" s="28">
        <f t="shared" si="32"/>
        <v>1</v>
      </c>
      <c r="AE13" s="28">
        <f t="shared" si="9"/>
        <v>0</v>
      </c>
      <c r="AF13" s="29">
        <f t="shared" si="33"/>
        <v>0</v>
      </c>
    </row>
    <row r="14" spans="1:32" ht="24.95" customHeight="1">
      <c r="A14" s="14">
        <f t="shared" si="5"/>
        <v>10</v>
      </c>
      <c r="B14" s="41" t="s">
        <v>42</v>
      </c>
      <c r="C14" s="40"/>
      <c r="D14" s="24">
        <f t="shared" si="10"/>
        <v>0</v>
      </c>
      <c r="E14" s="54"/>
      <c r="F14" s="25">
        <f>Z14</f>
        <v>0</v>
      </c>
      <c r="G14" s="25">
        <f t="shared" si="12"/>
        <v>0</v>
      </c>
      <c r="H14" s="22">
        <f t="shared" ref="H14" si="36">SUM(E14+F14+G14)</f>
        <v>0</v>
      </c>
      <c r="I14" s="19">
        <f t="shared" si="6"/>
        <v>0</v>
      </c>
      <c r="J14" s="5">
        <f t="shared" si="13"/>
        <v>0</v>
      </c>
      <c r="K14" s="5">
        <f t="shared" si="14"/>
        <v>0</v>
      </c>
      <c r="L14" s="28">
        <f t="shared" si="15"/>
        <v>0</v>
      </c>
      <c r="M14" s="28">
        <f t="shared" si="34"/>
        <v>0</v>
      </c>
      <c r="N14" s="27">
        <f t="shared" si="17"/>
        <v>0</v>
      </c>
      <c r="O14" s="28">
        <f t="shared" si="18"/>
        <v>0</v>
      </c>
      <c r="P14" s="27">
        <f t="shared" si="19"/>
        <v>0</v>
      </c>
      <c r="Q14" s="28">
        <f t="shared" si="20"/>
        <v>1</v>
      </c>
      <c r="R14" s="28">
        <f t="shared" si="21"/>
        <v>0</v>
      </c>
      <c r="S14" s="28">
        <f t="shared" si="22"/>
        <v>0</v>
      </c>
      <c r="T14" s="27">
        <f t="shared" si="23"/>
        <v>0</v>
      </c>
      <c r="U14" s="28">
        <f t="shared" si="24"/>
        <v>0</v>
      </c>
      <c r="V14" s="27">
        <f t="shared" si="25"/>
        <v>0</v>
      </c>
      <c r="W14" s="28">
        <f t="shared" si="26"/>
        <v>1</v>
      </c>
      <c r="X14" s="28">
        <f t="shared" si="27"/>
        <v>0</v>
      </c>
      <c r="Y14" s="28">
        <f t="shared" si="28"/>
        <v>0</v>
      </c>
      <c r="Z14" s="28">
        <f t="shared" si="29"/>
        <v>0</v>
      </c>
      <c r="AA14" s="28">
        <f t="shared" si="8"/>
        <v>0</v>
      </c>
      <c r="AB14" s="28">
        <f t="shared" si="30"/>
        <v>0</v>
      </c>
      <c r="AC14" s="27">
        <f t="shared" si="31"/>
        <v>0</v>
      </c>
      <c r="AD14" s="28">
        <f t="shared" si="32"/>
        <v>1</v>
      </c>
      <c r="AE14" s="28">
        <f t="shared" si="9"/>
        <v>0</v>
      </c>
      <c r="AF14" s="29">
        <f t="shared" si="33"/>
        <v>0</v>
      </c>
    </row>
    <row r="15" spans="1:32" ht="24.95" customHeight="1">
      <c r="A15" s="34">
        <f t="shared" si="5"/>
        <v>11</v>
      </c>
      <c r="B15" s="41" t="s">
        <v>43</v>
      </c>
      <c r="C15" s="23"/>
      <c r="D15" s="24">
        <f t="shared" si="10"/>
        <v>0</v>
      </c>
      <c r="E15" s="26"/>
      <c r="F15" s="25">
        <f t="shared" ref="F15:F19" si="37">Z15</f>
        <v>0</v>
      </c>
      <c r="G15" s="25">
        <f t="shared" si="12"/>
        <v>0</v>
      </c>
      <c r="H15" s="22">
        <f t="shared" ref="H15:H19" si="38">SUM(E15+F15+G15)</f>
        <v>0</v>
      </c>
      <c r="I15" s="19">
        <f t="shared" si="6"/>
        <v>0</v>
      </c>
      <c r="J15" s="5">
        <f t="shared" si="13"/>
        <v>0</v>
      </c>
      <c r="K15" s="5">
        <f t="shared" si="14"/>
        <v>0</v>
      </c>
      <c r="L15" s="28">
        <f t="shared" si="15"/>
        <v>0</v>
      </c>
      <c r="M15" s="28">
        <f t="shared" si="34"/>
        <v>0</v>
      </c>
      <c r="N15" s="27">
        <f t="shared" si="17"/>
        <v>0</v>
      </c>
      <c r="O15" s="28">
        <f t="shared" si="18"/>
        <v>0</v>
      </c>
      <c r="P15" s="27">
        <f t="shared" si="19"/>
        <v>0</v>
      </c>
      <c r="Q15" s="28">
        <f t="shared" si="20"/>
        <v>1</v>
      </c>
      <c r="R15" s="28">
        <f t="shared" si="21"/>
        <v>0</v>
      </c>
      <c r="S15" s="28">
        <f t="shared" si="22"/>
        <v>0</v>
      </c>
      <c r="T15" s="27">
        <f t="shared" si="23"/>
        <v>0</v>
      </c>
      <c r="U15" s="28">
        <f t="shared" si="24"/>
        <v>0</v>
      </c>
      <c r="V15" s="27">
        <f t="shared" si="25"/>
        <v>0</v>
      </c>
      <c r="W15" s="28">
        <f t="shared" si="26"/>
        <v>1</v>
      </c>
      <c r="X15" s="28">
        <f t="shared" si="27"/>
        <v>0</v>
      </c>
      <c r="Y15" s="28">
        <f t="shared" si="28"/>
        <v>0</v>
      </c>
      <c r="Z15" s="28">
        <f t="shared" si="29"/>
        <v>0</v>
      </c>
      <c r="AA15" s="28">
        <f t="shared" si="8"/>
        <v>0</v>
      </c>
      <c r="AB15" s="28">
        <f t="shared" si="30"/>
        <v>0</v>
      </c>
      <c r="AC15" s="27">
        <f t="shared" si="31"/>
        <v>0</v>
      </c>
      <c r="AD15" s="28">
        <f t="shared" si="32"/>
        <v>1</v>
      </c>
      <c r="AE15" s="28">
        <f t="shared" si="9"/>
        <v>0</v>
      </c>
      <c r="AF15" s="29">
        <f t="shared" ref="AF15:AF19" si="39">SUM(AB15+AE15)</f>
        <v>0</v>
      </c>
    </row>
    <row r="16" spans="1:32" ht="24.95" customHeight="1">
      <c r="A16" s="34">
        <f t="shared" si="5"/>
        <v>12</v>
      </c>
      <c r="B16" s="41" t="s">
        <v>44</v>
      </c>
      <c r="C16" s="23"/>
      <c r="D16" s="24">
        <f t="shared" si="10"/>
        <v>0</v>
      </c>
      <c r="E16" s="52"/>
      <c r="F16" s="25">
        <f t="shared" si="37"/>
        <v>0</v>
      </c>
      <c r="G16" s="25">
        <f t="shared" si="12"/>
        <v>0</v>
      </c>
      <c r="H16" s="22">
        <f t="shared" si="38"/>
        <v>0</v>
      </c>
      <c r="I16" s="19">
        <f t="shared" si="6"/>
        <v>0</v>
      </c>
      <c r="J16" s="5">
        <f t="shared" si="13"/>
        <v>0</v>
      </c>
      <c r="K16" s="5">
        <f t="shared" si="14"/>
        <v>0</v>
      </c>
      <c r="L16" s="28">
        <f t="shared" si="15"/>
        <v>0</v>
      </c>
      <c r="M16" s="28">
        <f t="shared" si="34"/>
        <v>0</v>
      </c>
      <c r="N16" s="27">
        <f t="shared" si="17"/>
        <v>0</v>
      </c>
      <c r="O16" s="28">
        <f t="shared" si="18"/>
        <v>0</v>
      </c>
      <c r="P16" s="27">
        <f t="shared" si="19"/>
        <v>0</v>
      </c>
      <c r="Q16" s="28">
        <f t="shared" si="20"/>
        <v>1</v>
      </c>
      <c r="R16" s="28">
        <f t="shared" si="21"/>
        <v>0</v>
      </c>
      <c r="S16" s="28">
        <f t="shared" si="22"/>
        <v>0</v>
      </c>
      <c r="T16" s="27">
        <f t="shared" si="23"/>
        <v>0</v>
      </c>
      <c r="U16" s="28">
        <f t="shared" si="24"/>
        <v>0</v>
      </c>
      <c r="V16" s="27">
        <f t="shared" si="25"/>
        <v>0</v>
      </c>
      <c r="W16" s="28">
        <f t="shared" si="26"/>
        <v>1</v>
      </c>
      <c r="X16" s="28">
        <f t="shared" si="27"/>
        <v>0</v>
      </c>
      <c r="Y16" s="28">
        <f t="shared" si="28"/>
        <v>0</v>
      </c>
      <c r="Z16" s="28">
        <f t="shared" si="29"/>
        <v>0</v>
      </c>
      <c r="AA16" s="28">
        <f t="shared" si="8"/>
        <v>0</v>
      </c>
      <c r="AB16" s="28">
        <f t="shared" si="30"/>
        <v>0</v>
      </c>
      <c r="AC16" s="27">
        <f t="shared" si="31"/>
        <v>0</v>
      </c>
      <c r="AD16" s="28">
        <f t="shared" si="32"/>
        <v>1</v>
      </c>
      <c r="AE16" s="28">
        <f t="shared" si="9"/>
        <v>0</v>
      </c>
      <c r="AF16" s="29">
        <f t="shared" si="39"/>
        <v>0</v>
      </c>
    </row>
    <row r="17" spans="1:32" ht="24.95" customHeight="1">
      <c r="A17" s="34">
        <f t="shared" si="5"/>
        <v>13</v>
      </c>
      <c r="B17" s="51" t="s">
        <v>53</v>
      </c>
      <c r="C17" s="23"/>
      <c r="D17" s="24">
        <f>IF(AND(OR(E17&gt;=5,C17&gt;=3), K$3&gt;0), C17/K$3*100, 0)</f>
        <v>0</v>
      </c>
      <c r="E17" s="26"/>
      <c r="F17" s="25">
        <f t="shared" si="37"/>
        <v>0</v>
      </c>
      <c r="G17" s="25">
        <f t="shared" si="12"/>
        <v>0</v>
      </c>
      <c r="H17" s="22">
        <f t="shared" si="38"/>
        <v>0</v>
      </c>
      <c r="I17" s="19">
        <f t="shared" si="6"/>
        <v>0</v>
      </c>
      <c r="J17" s="5">
        <f t="shared" si="13"/>
        <v>0</v>
      </c>
      <c r="K17" s="5">
        <f t="shared" si="14"/>
        <v>0</v>
      </c>
      <c r="L17" s="28">
        <f t="shared" si="15"/>
        <v>0</v>
      </c>
      <c r="M17" s="28">
        <f t="shared" si="34"/>
        <v>0</v>
      </c>
      <c r="N17" s="27">
        <f t="shared" si="17"/>
        <v>0</v>
      </c>
      <c r="O17" s="28">
        <f t="shared" si="18"/>
        <v>0</v>
      </c>
      <c r="P17" s="27">
        <f t="shared" si="19"/>
        <v>0</v>
      </c>
      <c r="Q17" s="28">
        <f t="shared" si="20"/>
        <v>1</v>
      </c>
      <c r="R17" s="28">
        <f t="shared" si="21"/>
        <v>0</v>
      </c>
      <c r="S17" s="28">
        <f t="shared" si="22"/>
        <v>0</v>
      </c>
      <c r="T17" s="27">
        <f t="shared" si="23"/>
        <v>0</v>
      </c>
      <c r="U17" s="28">
        <f t="shared" si="24"/>
        <v>0</v>
      </c>
      <c r="V17" s="27">
        <f t="shared" si="25"/>
        <v>0</v>
      </c>
      <c r="W17" s="28">
        <f t="shared" si="26"/>
        <v>1</v>
      </c>
      <c r="X17" s="28">
        <f t="shared" si="27"/>
        <v>0</v>
      </c>
      <c r="Y17" s="28">
        <f t="shared" si="28"/>
        <v>0</v>
      </c>
      <c r="Z17" s="28">
        <f t="shared" si="29"/>
        <v>0</v>
      </c>
      <c r="AA17" s="28">
        <f t="shared" si="8"/>
        <v>0</v>
      </c>
      <c r="AB17" s="28">
        <f t="shared" si="30"/>
        <v>0</v>
      </c>
      <c r="AC17" s="27">
        <f t="shared" si="31"/>
        <v>0</v>
      </c>
      <c r="AD17" s="28">
        <f t="shared" si="32"/>
        <v>1</v>
      </c>
      <c r="AE17" s="28">
        <f t="shared" si="9"/>
        <v>0</v>
      </c>
      <c r="AF17" s="29">
        <f t="shared" si="39"/>
        <v>0</v>
      </c>
    </row>
    <row r="18" spans="1:32" ht="24.95" customHeight="1">
      <c r="A18" s="34">
        <f t="shared" si="5"/>
        <v>14</v>
      </c>
      <c r="B18" s="51" t="s">
        <v>52</v>
      </c>
      <c r="C18" s="23"/>
      <c r="D18" s="24">
        <f t="shared" ref="D18:D19" si="40">IF(AND(OR(E18&gt;=5,C18&gt;=3), K$3&gt;0), C18/K$3*100, 0)</f>
        <v>0</v>
      </c>
      <c r="E18" s="26"/>
      <c r="F18" s="25">
        <f t="shared" si="37"/>
        <v>0</v>
      </c>
      <c r="G18" s="25">
        <f t="shared" si="12"/>
        <v>0</v>
      </c>
      <c r="H18" s="22">
        <f t="shared" si="38"/>
        <v>0</v>
      </c>
      <c r="I18" s="19">
        <f t="shared" si="6"/>
        <v>0</v>
      </c>
      <c r="J18" s="5">
        <f t="shared" si="13"/>
        <v>0</v>
      </c>
      <c r="K18" s="5">
        <f t="shared" si="14"/>
        <v>0</v>
      </c>
      <c r="L18" s="28">
        <f t="shared" si="15"/>
        <v>0</v>
      </c>
      <c r="M18" s="28">
        <f t="shared" si="34"/>
        <v>0</v>
      </c>
      <c r="N18" s="27">
        <f t="shared" si="17"/>
        <v>0</v>
      </c>
      <c r="O18" s="28">
        <f t="shared" si="18"/>
        <v>0</v>
      </c>
      <c r="P18" s="27">
        <f t="shared" si="19"/>
        <v>0</v>
      </c>
      <c r="Q18" s="28">
        <f t="shared" si="20"/>
        <v>1</v>
      </c>
      <c r="R18" s="28">
        <f t="shared" si="21"/>
        <v>0</v>
      </c>
      <c r="S18" s="28">
        <f t="shared" si="22"/>
        <v>0</v>
      </c>
      <c r="T18" s="27">
        <f t="shared" si="23"/>
        <v>0</v>
      </c>
      <c r="U18" s="28">
        <f t="shared" si="24"/>
        <v>0</v>
      </c>
      <c r="V18" s="27">
        <f t="shared" si="25"/>
        <v>0</v>
      </c>
      <c r="W18" s="28">
        <f t="shared" si="26"/>
        <v>1</v>
      </c>
      <c r="X18" s="28">
        <f t="shared" si="27"/>
        <v>0</v>
      </c>
      <c r="Y18" s="28">
        <f t="shared" si="28"/>
        <v>0</v>
      </c>
      <c r="Z18" s="28">
        <f t="shared" si="29"/>
        <v>0</v>
      </c>
      <c r="AA18" s="28">
        <f t="shared" si="8"/>
        <v>0</v>
      </c>
      <c r="AB18" s="28">
        <f t="shared" si="30"/>
        <v>0</v>
      </c>
      <c r="AC18" s="27">
        <f t="shared" si="31"/>
        <v>0</v>
      </c>
      <c r="AD18" s="28">
        <f t="shared" si="32"/>
        <v>1</v>
      </c>
      <c r="AE18" s="28">
        <f t="shared" si="9"/>
        <v>0</v>
      </c>
      <c r="AF18" s="29">
        <f t="shared" si="39"/>
        <v>0</v>
      </c>
    </row>
    <row r="19" spans="1:32" ht="24.95" customHeight="1">
      <c r="A19" s="14">
        <f t="shared" si="5"/>
        <v>15</v>
      </c>
      <c r="B19" s="51"/>
      <c r="C19" s="23"/>
      <c r="D19" s="24">
        <f t="shared" si="40"/>
        <v>0</v>
      </c>
      <c r="E19" s="26"/>
      <c r="F19" s="25">
        <f t="shared" si="37"/>
        <v>0</v>
      </c>
      <c r="G19" s="25">
        <f t="shared" si="12"/>
        <v>0</v>
      </c>
      <c r="H19" s="22">
        <f t="shared" si="38"/>
        <v>0</v>
      </c>
      <c r="I19" s="19">
        <f t="shared" si="6"/>
        <v>0</v>
      </c>
      <c r="J19" s="5">
        <f t="shared" si="13"/>
        <v>0</v>
      </c>
      <c r="K19" s="5">
        <f t="shared" si="14"/>
        <v>0</v>
      </c>
      <c r="L19" s="28">
        <f t="shared" si="15"/>
        <v>0</v>
      </c>
      <c r="M19" s="28">
        <f t="shared" si="34"/>
        <v>0</v>
      </c>
      <c r="N19" s="27">
        <f t="shared" si="17"/>
        <v>0</v>
      </c>
      <c r="O19" s="28">
        <f t="shared" si="18"/>
        <v>0</v>
      </c>
      <c r="P19" s="27">
        <f t="shared" si="19"/>
        <v>0</v>
      </c>
      <c r="Q19" s="28">
        <f t="shared" si="20"/>
        <v>1</v>
      </c>
      <c r="R19" s="28">
        <f t="shared" si="21"/>
        <v>0</v>
      </c>
      <c r="S19" s="28">
        <f t="shared" si="22"/>
        <v>0</v>
      </c>
      <c r="T19" s="27">
        <f t="shared" si="23"/>
        <v>0</v>
      </c>
      <c r="U19" s="28">
        <f t="shared" si="24"/>
        <v>0</v>
      </c>
      <c r="V19" s="27">
        <f t="shared" si="25"/>
        <v>0</v>
      </c>
      <c r="W19" s="28">
        <f t="shared" si="26"/>
        <v>1</v>
      </c>
      <c r="X19" s="28">
        <f t="shared" si="27"/>
        <v>0</v>
      </c>
      <c r="Y19" s="28">
        <f t="shared" si="28"/>
        <v>0</v>
      </c>
      <c r="Z19" s="28">
        <f t="shared" si="29"/>
        <v>0</v>
      </c>
      <c r="AA19" s="28">
        <f t="shared" si="8"/>
        <v>0</v>
      </c>
      <c r="AB19" s="28">
        <f t="shared" si="30"/>
        <v>0</v>
      </c>
      <c r="AC19" s="27">
        <f t="shared" si="31"/>
        <v>0</v>
      </c>
      <c r="AD19" s="28">
        <f t="shared" si="32"/>
        <v>1</v>
      </c>
      <c r="AE19" s="28">
        <f t="shared" si="9"/>
        <v>0</v>
      </c>
      <c r="AF19" s="29">
        <f t="shared" si="39"/>
        <v>0</v>
      </c>
    </row>
    <row r="20" spans="1:32" ht="24.95" customHeight="1"/>
    <row r="21" spans="1:32" ht="24.95" customHeight="1"/>
    <row r="22" spans="1:32" ht="24.95" customHeight="1"/>
    <row r="23" spans="1:32" ht="24.95" customHeight="1"/>
    <row r="24" spans="1:32" ht="24.95" customHeight="1"/>
    <row r="25" spans="1:32" ht="24.95" customHeight="1"/>
    <row r="26" spans="1:32" ht="24.95" customHeight="1"/>
    <row r="27" spans="1:32" ht="24.95" customHeight="1"/>
    <row r="28" spans="1:32" ht="24.95" customHeight="1"/>
    <row r="29" spans="1:32" ht="24.95" customHeight="1"/>
    <row r="30" spans="1:32" ht="24.95" customHeight="1"/>
    <row r="31" spans="1:32" ht="24.95" customHeight="1"/>
    <row r="32" spans="1:32" ht="24.95" customHeight="1"/>
    <row r="33" ht="24.95" customHeight="1"/>
    <row r="34" ht="24.95" customHeight="1"/>
    <row r="35" ht="24.95" customHeight="1"/>
  </sheetData>
  <sheetProtection algorithmName="SHA-512" hashValue="7E/4/2LG30nlqP73NW9YPaAK/0Ldy+AIk4x0/QkmhQ6PMXWDk+3BJTtziVn6ScV8fgtEBsmU8KsC8uKjLpg4jw==" saltValue="cp16bxBcFoSCYE5n6jC7lg==" spinCount="100000" sheet="1" objects="1" scenarios="1"/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4D821-DC49-4F2E-AA52-2FBE2C95233F}">
  <dimension ref="A1:AF35"/>
  <sheetViews>
    <sheetView tabSelected="1" workbookViewId="0">
      <selection activeCell="A3" sqref="A3"/>
    </sheetView>
  </sheetViews>
  <sheetFormatPr defaultColWidth="5.625" defaultRowHeight="16.5"/>
  <cols>
    <col min="1" max="1" width="6.625" style="16" customWidth="1"/>
    <col min="2" max="2" width="12.625" style="13" customWidth="1"/>
    <col min="3" max="8" width="8.625" style="16" customWidth="1"/>
    <col min="9" max="9" width="8.625" style="30" customWidth="1"/>
    <col min="10" max="31" width="12.625" style="5" hidden="1" customWidth="1"/>
    <col min="32" max="32" width="12.625" style="13" hidden="1" customWidth="1"/>
    <col min="33" max="33" width="5.625" style="5" customWidth="1"/>
    <col min="34" max="16384" width="5.625" style="5"/>
  </cols>
  <sheetData>
    <row r="1" spans="1:32" ht="45" customHeight="1">
      <c r="A1" s="35" t="s">
        <v>47</v>
      </c>
      <c r="B1" s="32"/>
      <c r="C1" s="10"/>
      <c r="D1" s="11"/>
      <c r="E1" s="9" t="s">
        <v>2</v>
      </c>
      <c r="F1" s="11"/>
      <c r="G1" s="8"/>
      <c r="H1" s="8"/>
      <c r="I1" s="31" t="s">
        <v>3</v>
      </c>
    </row>
    <row r="2" spans="1:32" s="16" customFormat="1" ht="39.950000000000003" customHeight="1">
      <c r="A2" s="36">
        <v>2020</v>
      </c>
      <c r="B2" s="14" t="s">
        <v>4</v>
      </c>
      <c r="C2" s="15" t="s">
        <v>1</v>
      </c>
      <c r="D2" s="15" t="s">
        <v>5</v>
      </c>
      <c r="E2" s="15" t="s">
        <v>6</v>
      </c>
      <c r="F2" s="15" t="s">
        <v>7</v>
      </c>
      <c r="G2" s="15" t="s">
        <v>8</v>
      </c>
      <c r="H2" s="15" t="s">
        <v>9</v>
      </c>
      <c r="I2" s="15" t="s">
        <v>0</v>
      </c>
      <c r="J2" s="2" t="s">
        <v>50</v>
      </c>
      <c r="K2" s="2" t="s">
        <v>48</v>
      </c>
      <c r="L2" s="3" t="s">
        <v>10</v>
      </c>
      <c r="M2" s="2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6" t="s">
        <v>24</v>
      </c>
      <c r="AA2" s="3" t="s">
        <v>25</v>
      </c>
      <c r="AB2" s="3" t="s">
        <v>26</v>
      </c>
      <c r="AC2" s="3" t="s">
        <v>27</v>
      </c>
      <c r="AD2" s="3" t="s">
        <v>28</v>
      </c>
      <c r="AE2" s="3" t="s">
        <v>29</v>
      </c>
      <c r="AF2" s="6" t="s">
        <v>30</v>
      </c>
    </row>
    <row r="3" spans="1:32" ht="35.1" customHeight="1">
      <c r="A3" s="48">
        <v>4.09</v>
      </c>
      <c r="B3" s="17" t="s">
        <v>31</v>
      </c>
      <c r="C3" s="18">
        <f t="shared" ref="C3:I3" si="0">SUM(C4:C50)</f>
        <v>100</v>
      </c>
      <c r="D3" s="18">
        <f t="shared" si="0"/>
        <v>100</v>
      </c>
      <c r="E3" s="17">
        <f t="shared" si="0"/>
        <v>253</v>
      </c>
      <c r="F3" s="18">
        <f t="shared" si="0"/>
        <v>30</v>
      </c>
      <c r="G3" s="18">
        <f t="shared" si="0"/>
        <v>17</v>
      </c>
      <c r="H3" s="18">
        <f t="shared" si="0"/>
        <v>300</v>
      </c>
      <c r="I3" s="18">
        <f t="shared" si="0"/>
        <v>100</v>
      </c>
      <c r="J3" s="1">
        <f>SUM(J4:J50)+47</f>
        <v>300</v>
      </c>
      <c r="K3" s="4">
        <f>SUM(K4:K50)</f>
        <v>100</v>
      </c>
      <c r="M3" s="1">
        <f>SUM(M4:M50)</f>
        <v>80</v>
      </c>
      <c r="O3" s="5">
        <f t="shared" ref="O3" si="1">SUM(O4:O50)</f>
        <v>0</v>
      </c>
      <c r="R3" s="5">
        <f t="shared" ref="R3:S3" si="2">SUM(R4:R50)</f>
        <v>0</v>
      </c>
      <c r="S3" s="1">
        <f t="shared" si="2"/>
        <v>0</v>
      </c>
      <c r="U3" s="5">
        <f t="shared" ref="U3" si="3">SUM(U4:U50)</f>
        <v>29</v>
      </c>
      <c r="X3" s="5">
        <f t="shared" ref="X3:Z3" si="4">SUM(X4:X50)</f>
        <v>1</v>
      </c>
      <c r="Y3" s="1">
        <f t="shared" si="4"/>
        <v>30</v>
      </c>
      <c r="Z3" s="1">
        <f t="shared" si="4"/>
        <v>30</v>
      </c>
      <c r="AB3" s="5">
        <f>SUM(AB4:AB50)</f>
        <v>16</v>
      </c>
      <c r="AE3" s="5">
        <f>SUM(AE4:AE50)</f>
        <v>1</v>
      </c>
      <c r="AF3" s="7">
        <f>SUM(AF4:AF50)</f>
        <v>17</v>
      </c>
    </row>
    <row r="4" spans="1:32" ht="24.95" customHeight="1">
      <c r="A4" s="14">
        <f t="shared" ref="A4:A19" si="5">ROW()-4</f>
        <v>0</v>
      </c>
      <c r="B4" s="33" t="s">
        <v>32</v>
      </c>
      <c r="C4" s="19">
        <f>100-SUM(C5:C50)</f>
        <v>0</v>
      </c>
      <c r="D4" s="20">
        <v>0</v>
      </c>
      <c r="E4" s="12">
        <f>253-SUM(E5:E50)</f>
        <v>0</v>
      </c>
      <c r="F4" s="21">
        <v>0</v>
      </c>
      <c r="G4" s="21">
        <v>0</v>
      </c>
      <c r="H4" s="22">
        <f>SUM(E4+F4+G4)</f>
        <v>0</v>
      </c>
      <c r="I4" s="19">
        <f t="shared" ref="I4:I19" si="6">H4/H$3*100</f>
        <v>0</v>
      </c>
    </row>
    <row r="5" spans="1:32" ht="24.95" customHeight="1">
      <c r="A5" s="34">
        <f t="shared" si="5"/>
        <v>1</v>
      </c>
      <c r="B5" s="41" t="s">
        <v>33</v>
      </c>
      <c r="C5" s="42">
        <v>70</v>
      </c>
      <c r="D5" s="24">
        <f>IF(AND(OR(E5&gt;=5,C5&gt;=3), K$3&gt;0), C5/K$3*100, 0)</f>
        <v>70</v>
      </c>
      <c r="E5" s="39">
        <v>140</v>
      </c>
      <c r="F5" s="25">
        <f>Z5</f>
        <v>13</v>
      </c>
      <c r="G5" s="25">
        <f>AF5</f>
        <v>12</v>
      </c>
      <c r="H5" s="22">
        <f t="shared" ref="H5:H12" si="7">SUM(E5+F5+G5)</f>
        <v>165</v>
      </c>
      <c r="I5" s="19">
        <f t="shared" si="6"/>
        <v>55.000000000000007</v>
      </c>
      <c r="J5" s="5">
        <f>IF(OR(C5&gt;=3, E5&gt;=5), E5,0)</f>
        <v>140</v>
      </c>
      <c r="K5" s="5">
        <f>IF(OR(C5&gt;=3, E5&gt;=5), C5,0)</f>
        <v>70</v>
      </c>
      <c r="L5" s="28">
        <f>MAX(0, (J$3*D5/100-E5)*0.5)</f>
        <v>35</v>
      </c>
      <c r="M5" s="28">
        <f>ROUND(L5,0)</f>
        <v>35</v>
      </c>
      <c r="N5" s="27">
        <f>IF(M$3&lt;30, (30-M$3)*D5/100, 0)</f>
        <v>0</v>
      </c>
      <c r="O5" s="28">
        <f>IF(M$3&lt;30, INT(N5), 0)</f>
        <v>0</v>
      </c>
      <c r="P5" s="27">
        <f>IF(AND(M$3&lt;30, D5&gt;0), N5-O5 + (100-ROW())*10^(-10), 0)</f>
        <v>0</v>
      </c>
      <c r="Q5" s="28">
        <f>RANK(P5,P$5:P$50)</f>
        <v>1</v>
      </c>
      <c r="R5" s="28">
        <f>IF(AND(D5&gt;0, M$3&lt;30, Q5&lt;=(30-(M$3+O$3))), 1, 0)</f>
        <v>0</v>
      </c>
      <c r="S5" s="28">
        <f>IF(M$3&lt;30, M5+O5+R5, 0)</f>
        <v>0</v>
      </c>
      <c r="T5" s="27">
        <f>IF(M$3&gt;30,30*M5/M$3,0)</f>
        <v>13.125</v>
      </c>
      <c r="U5" s="28">
        <f>IF(M$3&gt;30, INT(T5), 0)</f>
        <v>13</v>
      </c>
      <c r="V5" s="27">
        <f>IF(AND(M$3&gt;30, D5&gt;0), T5-U5 + (100-ROW())*10^(-10), 0)</f>
        <v>0.12500000950000001</v>
      </c>
      <c r="W5" s="28">
        <f>RANK(V5,V$5:V$50)</f>
        <v>2</v>
      </c>
      <c r="X5" s="28">
        <f>IF(AND(D5&gt;0, M$3&gt;30, W5&lt;=(30-U$3)), 1, 0)</f>
        <v>0</v>
      </c>
      <c r="Y5" s="28">
        <f>IF(M$3&gt;30, U5+X5, 0)</f>
        <v>13</v>
      </c>
      <c r="Z5" s="28">
        <f>IF(M$3&lt;30, S5, IF(M$3&gt;30, Y5, M5))</f>
        <v>13</v>
      </c>
      <c r="AA5" s="28">
        <f t="shared" ref="AA5:AA19" si="8">17*D5/100</f>
        <v>11.9</v>
      </c>
      <c r="AB5" s="28">
        <f>INT(AA5)</f>
        <v>11</v>
      </c>
      <c r="AC5" s="27">
        <f>IF(D5&gt;0, AA5-AB5 + (100-ROW())*10^(-10), 0)</f>
        <v>0.90000000950000036</v>
      </c>
      <c r="AD5" s="28">
        <f>RANK(AC5,AC$5:AC$50)</f>
        <v>1</v>
      </c>
      <c r="AE5" s="28">
        <f t="shared" ref="AE5:AE19" si="9">IF(AND(D5&gt;0, AD5&lt;=17-AB$3), 1, 0)</f>
        <v>1</v>
      </c>
      <c r="AF5" s="29">
        <f>SUM(AB5+AE5)</f>
        <v>12</v>
      </c>
    </row>
    <row r="6" spans="1:32" ht="24.95" customHeight="1">
      <c r="A6" s="34">
        <f t="shared" si="5"/>
        <v>2</v>
      </c>
      <c r="B6" s="41" t="s">
        <v>34</v>
      </c>
      <c r="C6" s="43"/>
      <c r="D6" s="24">
        <f t="shared" ref="D6:D16" si="10">IF(AND(OR(E6&gt;=5,C6&gt;=3), K$3&gt;0), C6/K$3*100, 0)</f>
        <v>0</v>
      </c>
      <c r="E6" s="37">
        <v>113</v>
      </c>
      <c r="F6" s="25">
        <f t="shared" ref="F6:F13" si="11">Z6</f>
        <v>0</v>
      </c>
      <c r="G6" s="25">
        <f t="shared" ref="G6:G19" si="12">AF6</f>
        <v>0</v>
      </c>
      <c r="H6" s="22">
        <f t="shared" si="7"/>
        <v>113</v>
      </c>
      <c r="I6" s="19">
        <f t="shared" si="6"/>
        <v>37.666666666666664</v>
      </c>
      <c r="J6" s="5">
        <f t="shared" ref="J6:J19" si="13">IF(OR(C6&gt;=3, E6&gt;=5), E6,0)</f>
        <v>113</v>
      </c>
      <c r="K6" s="5">
        <f t="shared" ref="K6:K19" si="14">IF(OR(C6&gt;=3, E6&gt;=5), C6,0)</f>
        <v>0</v>
      </c>
      <c r="L6" s="28">
        <f t="shared" ref="L6:L19" si="15">MAX(0, (J$3*D6/100-E6)*0.5)</f>
        <v>0</v>
      </c>
      <c r="M6" s="28">
        <f t="shared" ref="M6:M10" si="16">ROUND(L6,0)</f>
        <v>0</v>
      </c>
      <c r="N6" s="27">
        <f t="shared" ref="N6:N19" si="17">IF(M$3&lt;30, (30-M$3)*D6/100, 0)</f>
        <v>0</v>
      </c>
      <c r="O6" s="28">
        <f t="shared" ref="O6:O19" si="18">IF(M$3&lt;30, INT(N6), 0)</f>
        <v>0</v>
      </c>
      <c r="P6" s="27">
        <f t="shared" ref="P6:P19" si="19">IF(AND(M$3&lt;30, D6&gt;0), N6-O6 + (100-ROW())*10^(-10), 0)</f>
        <v>0</v>
      </c>
      <c r="Q6" s="28">
        <f t="shared" ref="Q6:Q19" si="20">RANK(P6,P$5:P$50)</f>
        <v>1</v>
      </c>
      <c r="R6" s="28">
        <f t="shared" ref="R6:R19" si="21">IF(AND(D6&gt;0, M$3&lt;30, Q6&lt;=(30-(M$3+O$3))), 1, 0)</f>
        <v>0</v>
      </c>
      <c r="S6" s="28">
        <f t="shared" ref="S6:S19" si="22">IF(M$3&lt;30, M6+O6+R6, 0)</f>
        <v>0</v>
      </c>
      <c r="T6" s="27">
        <f t="shared" ref="T6:T19" si="23">IF(M$3&gt;30,30*M6/M$3,0)</f>
        <v>0</v>
      </c>
      <c r="U6" s="28">
        <f t="shared" ref="U6:U19" si="24">IF(M$3&gt;30, INT(T6), 0)</f>
        <v>0</v>
      </c>
      <c r="V6" s="27">
        <f t="shared" ref="V6:V19" si="25">IF(AND(M$3&gt;30, D6&gt;0), T6-U6 + (100-ROW())*10^(-10), 0)</f>
        <v>0</v>
      </c>
      <c r="W6" s="28">
        <f t="shared" ref="W6:W19" si="26">RANK(V6,V$5:V$50)</f>
        <v>3</v>
      </c>
      <c r="X6" s="28">
        <f t="shared" ref="X6:X19" si="27">IF(AND(D6&gt;0, M$3&gt;30, W6&lt;=(30-U$3)), 1, 0)</f>
        <v>0</v>
      </c>
      <c r="Y6" s="28">
        <f t="shared" ref="Y6:Y19" si="28">IF(M$3&gt;30, U6+X6, 0)</f>
        <v>0</v>
      </c>
      <c r="Z6" s="28">
        <f t="shared" ref="Z6:Z19" si="29">IF(M$3&lt;30, S6, IF(M$3&gt;30, Y6, M6))</f>
        <v>0</v>
      </c>
      <c r="AA6" s="28">
        <f t="shared" si="8"/>
        <v>0</v>
      </c>
      <c r="AB6" s="28">
        <f t="shared" ref="AB6:AB19" si="30">INT(AA6)</f>
        <v>0</v>
      </c>
      <c r="AC6" s="27">
        <f t="shared" ref="AC6:AC19" si="31">IF(D6&gt;0, AA6-AB6 + (100-ROW())*10^(-10), 0)</f>
        <v>0</v>
      </c>
      <c r="AD6" s="28">
        <f t="shared" ref="AD6:AD19" si="32">RANK(AC6,AC$5:AC$50)</f>
        <v>3</v>
      </c>
      <c r="AE6" s="28">
        <f t="shared" si="9"/>
        <v>0</v>
      </c>
      <c r="AF6" s="29">
        <f t="shared" ref="AF6:AF14" si="33">SUM(AB6+AE6)</f>
        <v>0</v>
      </c>
    </row>
    <row r="7" spans="1:32" ht="24.95" customHeight="1">
      <c r="A7" s="34">
        <f t="shared" si="5"/>
        <v>3</v>
      </c>
      <c r="B7" s="41" t="s">
        <v>35</v>
      </c>
      <c r="C7" s="23"/>
      <c r="D7" s="24">
        <f t="shared" si="10"/>
        <v>0</v>
      </c>
      <c r="E7" s="26"/>
      <c r="F7" s="25">
        <f t="shared" si="11"/>
        <v>0</v>
      </c>
      <c r="G7" s="25">
        <f t="shared" si="12"/>
        <v>0</v>
      </c>
      <c r="H7" s="22">
        <f t="shared" si="7"/>
        <v>0</v>
      </c>
      <c r="I7" s="19">
        <f t="shared" si="6"/>
        <v>0</v>
      </c>
      <c r="J7" s="5">
        <f t="shared" si="13"/>
        <v>0</v>
      </c>
      <c r="K7" s="5">
        <f t="shared" si="14"/>
        <v>0</v>
      </c>
      <c r="L7" s="28">
        <f t="shared" si="15"/>
        <v>0</v>
      </c>
      <c r="M7" s="28">
        <f t="shared" si="16"/>
        <v>0</v>
      </c>
      <c r="N7" s="27">
        <f t="shared" si="17"/>
        <v>0</v>
      </c>
      <c r="O7" s="28">
        <f t="shared" si="18"/>
        <v>0</v>
      </c>
      <c r="P7" s="27">
        <f t="shared" si="19"/>
        <v>0</v>
      </c>
      <c r="Q7" s="28">
        <f t="shared" si="20"/>
        <v>1</v>
      </c>
      <c r="R7" s="28">
        <f t="shared" si="21"/>
        <v>0</v>
      </c>
      <c r="S7" s="28">
        <f t="shared" si="22"/>
        <v>0</v>
      </c>
      <c r="T7" s="27">
        <f t="shared" si="23"/>
        <v>0</v>
      </c>
      <c r="U7" s="28">
        <f t="shared" si="24"/>
        <v>0</v>
      </c>
      <c r="V7" s="27">
        <f t="shared" si="25"/>
        <v>0</v>
      </c>
      <c r="W7" s="28">
        <f t="shared" si="26"/>
        <v>3</v>
      </c>
      <c r="X7" s="28">
        <f t="shared" si="27"/>
        <v>0</v>
      </c>
      <c r="Y7" s="28">
        <f t="shared" si="28"/>
        <v>0</v>
      </c>
      <c r="Z7" s="28">
        <f t="shared" si="29"/>
        <v>0</v>
      </c>
      <c r="AA7" s="28">
        <f t="shared" si="8"/>
        <v>0</v>
      </c>
      <c r="AB7" s="28">
        <f t="shared" si="30"/>
        <v>0</v>
      </c>
      <c r="AC7" s="27">
        <f t="shared" si="31"/>
        <v>0</v>
      </c>
      <c r="AD7" s="28">
        <f t="shared" si="32"/>
        <v>3</v>
      </c>
      <c r="AE7" s="28">
        <f t="shared" si="9"/>
        <v>0</v>
      </c>
      <c r="AF7" s="29">
        <f t="shared" si="33"/>
        <v>0</v>
      </c>
    </row>
    <row r="8" spans="1:32" ht="24.95" customHeight="1">
      <c r="A8" s="34">
        <f t="shared" si="5"/>
        <v>4</v>
      </c>
      <c r="B8" s="41" t="s">
        <v>36</v>
      </c>
      <c r="C8" s="23">
        <v>30</v>
      </c>
      <c r="D8" s="24">
        <f t="shared" si="10"/>
        <v>30</v>
      </c>
      <c r="E8" s="53"/>
      <c r="F8" s="25">
        <f t="shared" si="11"/>
        <v>17</v>
      </c>
      <c r="G8" s="25">
        <f t="shared" si="12"/>
        <v>5</v>
      </c>
      <c r="H8" s="22">
        <f t="shared" si="7"/>
        <v>22</v>
      </c>
      <c r="I8" s="19">
        <f t="shared" si="6"/>
        <v>7.333333333333333</v>
      </c>
      <c r="J8" s="5">
        <f t="shared" si="13"/>
        <v>0</v>
      </c>
      <c r="K8" s="5">
        <f t="shared" si="14"/>
        <v>30</v>
      </c>
      <c r="L8" s="28">
        <f t="shared" si="15"/>
        <v>45</v>
      </c>
      <c r="M8" s="28">
        <f t="shared" si="16"/>
        <v>45</v>
      </c>
      <c r="N8" s="27">
        <f t="shared" si="17"/>
        <v>0</v>
      </c>
      <c r="O8" s="28">
        <f t="shared" si="18"/>
        <v>0</v>
      </c>
      <c r="P8" s="27">
        <f t="shared" si="19"/>
        <v>0</v>
      </c>
      <c r="Q8" s="28">
        <f t="shared" si="20"/>
        <v>1</v>
      </c>
      <c r="R8" s="28">
        <f t="shared" si="21"/>
        <v>0</v>
      </c>
      <c r="S8" s="28">
        <f t="shared" si="22"/>
        <v>0</v>
      </c>
      <c r="T8" s="27">
        <f t="shared" si="23"/>
        <v>16.875</v>
      </c>
      <c r="U8" s="28">
        <f t="shared" si="24"/>
        <v>16</v>
      </c>
      <c r="V8" s="27">
        <f t="shared" si="25"/>
        <v>0.87500000919999998</v>
      </c>
      <c r="W8" s="28">
        <f t="shared" si="26"/>
        <v>1</v>
      </c>
      <c r="X8" s="28">
        <f t="shared" si="27"/>
        <v>1</v>
      </c>
      <c r="Y8" s="28">
        <f t="shared" si="28"/>
        <v>17</v>
      </c>
      <c r="Z8" s="28">
        <f t="shared" si="29"/>
        <v>17</v>
      </c>
      <c r="AA8" s="28">
        <f t="shared" si="8"/>
        <v>5.0999999999999996</v>
      </c>
      <c r="AB8" s="28">
        <f t="shared" si="30"/>
        <v>5</v>
      </c>
      <c r="AC8" s="27">
        <f t="shared" si="31"/>
        <v>0.10000000919999964</v>
      </c>
      <c r="AD8" s="28">
        <f t="shared" si="32"/>
        <v>2</v>
      </c>
      <c r="AE8" s="28">
        <f t="shared" si="9"/>
        <v>0</v>
      </c>
      <c r="AF8" s="29">
        <f t="shared" si="33"/>
        <v>5</v>
      </c>
    </row>
    <row r="9" spans="1:32" ht="24.95" customHeight="1">
      <c r="A9" s="38">
        <f t="shared" si="5"/>
        <v>5</v>
      </c>
      <c r="B9" s="41" t="s">
        <v>37</v>
      </c>
      <c r="C9" s="23"/>
      <c r="D9" s="24">
        <f t="shared" si="10"/>
        <v>0</v>
      </c>
      <c r="E9" s="52"/>
      <c r="F9" s="25">
        <f t="shared" si="11"/>
        <v>0</v>
      </c>
      <c r="G9" s="25">
        <f t="shared" si="12"/>
        <v>0</v>
      </c>
      <c r="H9" s="22">
        <f t="shared" si="7"/>
        <v>0</v>
      </c>
      <c r="I9" s="19">
        <f t="shared" si="6"/>
        <v>0</v>
      </c>
      <c r="J9" s="5">
        <f t="shared" si="13"/>
        <v>0</v>
      </c>
      <c r="K9" s="5">
        <f t="shared" si="14"/>
        <v>0</v>
      </c>
      <c r="L9" s="28">
        <f t="shared" si="15"/>
        <v>0</v>
      </c>
      <c r="M9" s="28">
        <f t="shared" si="16"/>
        <v>0</v>
      </c>
      <c r="N9" s="27">
        <f t="shared" si="17"/>
        <v>0</v>
      </c>
      <c r="O9" s="28">
        <f t="shared" si="18"/>
        <v>0</v>
      </c>
      <c r="P9" s="27">
        <f t="shared" si="19"/>
        <v>0</v>
      </c>
      <c r="Q9" s="28">
        <f t="shared" si="20"/>
        <v>1</v>
      </c>
      <c r="R9" s="28">
        <f t="shared" si="21"/>
        <v>0</v>
      </c>
      <c r="S9" s="28">
        <f t="shared" si="22"/>
        <v>0</v>
      </c>
      <c r="T9" s="27">
        <f t="shared" si="23"/>
        <v>0</v>
      </c>
      <c r="U9" s="28">
        <f t="shared" si="24"/>
        <v>0</v>
      </c>
      <c r="V9" s="27">
        <f t="shared" si="25"/>
        <v>0</v>
      </c>
      <c r="W9" s="28">
        <f t="shared" si="26"/>
        <v>3</v>
      </c>
      <c r="X9" s="28">
        <f t="shared" si="27"/>
        <v>0</v>
      </c>
      <c r="Y9" s="28">
        <f t="shared" si="28"/>
        <v>0</v>
      </c>
      <c r="Z9" s="28">
        <f t="shared" si="29"/>
        <v>0</v>
      </c>
      <c r="AA9" s="28">
        <f t="shared" si="8"/>
        <v>0</v>
      </c>
      <c r="AB9" s="28">
        <f t="shared" si="30"/>
        <v>0</v>
      </c>
      <c r="AC9" s="27">
        <f t="shared" si="31"/>
        <v>0</v>
      </c>
      <c r="AD9" s="28">
        <f t="shared" si="32"/>
        <v>3</v>
      </c>
      <c r="AE9" s="28">
        <f t="shared" si="9"/>
        <v>0</v>
      </c>
      <c r="AF9" s="29">
        <f t="shared" si="33"/>
        <v>0</v>
      </c>
    </row>
    <row r="10" spans="1:32" ht="24.95" customHeight="1">
      <c r="A10" s="34">
        <f t="shared" si="5"/>
        <v>6</v>
      </c>
      <c r="B10" s="41" t="s">
        <v>38</v>
      </c>
      <c r="C10" s="23"/>
      <c r="D10" s="24">
        <f t="shared" si="10"/>
        <v>0</v>
      </c>
      <c r="E10" s="26"/>
      <c r="F10" s="25">
        <f t="shared" si="11"/>
        <v>0</v>
      </c>
      <c r="G10" s="25">
        <f t="shared" si="12"/>
        <v>0</v>
      </c>
      <c r="H10" s="22">
        <f t="shared" si="7"/>
        <v>0</v>
      </c>
      <c r="I10" s="19">
        <f t="shared" si="6"/>
        <v>0</v>
      </c>
      <c r="J10" s="5">
        <f t="shared" si="13"/>
        <v>0</v>
      </c>
      <c r="K10" s="5">
        <f t="shared" si="14"/>
        <v>0</v>
      </c>
      <c r="L10" s="28">
        <f t="shared" si="15"/>
        <v>0</v>
      </c>
      <c r="M10" s="28">
        <f t="shared" si="16"/>
        <v>0</v>
      </c>
      <c r="N10" s="27">
        <f t="shared" si="17"/>
        <v>0</v>
      </c>
      <c r="O10" s="28">
        <f t="shared" si="18"/>
        <v>0</v>
      </c>
      <c r="P10" s="27">
        <f t="shared" si="19"/>
        <v>0</v>
      </c>
      <c r="Q10" s="28">
        <f t="shared" si="20"/>
        <v>1</v>
      </c>
      <c r="R10" s="28">
        <f t="shared" si="21"/>
        <v>0</v>
      </c>
      <c r="S10" s="28">
        <f t="shared" si="22"/>
        <v>0</v>
      </c>
      <c r="T10" s="27">
        <f t="shared" si="23"/>
        <v>0</v>
      </c>
      <c r="U10" s="28">
        <f t="shared" si="24"/>
        <v>0</v>
      </c>
      <c r="V10" s="27">
        <f t="shared" si="25"/>
        <v>0</v>
      </c>
      <c r="W10" s="28">
        <f t="shared" si="26"/>
        <v>3</v>
      </c>
      <c r="X10" s="28">
        <f t="shared" si="27"/>
        <v>0</v>
      </c>
      <c r="Y10" s="28">
        <f t="shared" si="28"/>
        <v>0</v>
      </c>
      <c r="Z10" s="28">
        <f t="shared" si="29"/>
        <v>0</v>
      </c>
      <c r="AA10" s="28">
        <f t="shared" si="8"/>
        <v>0</v>
      </c>
      <c r="AB10" s="28">
        <f t="shared" si="30"/>
        <v>0</v>
      </c>
      <c r="AC10" s="27">
        <f t="shared" si="31"/>
        <v>0</v>
      </c>
      <c r="AD10" s="28">
        <f t="shared" si="32"/>
        <v>3</v>
      </c>
      <c r="AE10" s="28">
        <f t="shared" si="9"/>
        <v>0</v>
      </c>
      <c r="AF10" s="29">
        <f t="shared" si="33"/>
        <v>0</v>
      </c>
    </row>
    <row r="11" spans="1:32" ht="24.95" customHeight="1">
      <c r="A11" s="34">
        <f t="shared" si="5"/>
        <v>7</v>
      </c>
      <c r="B11" s="41" t="s">
        <v>39</v>
      </c>
      <c r="C11" s="23"/>
      <c r="D11" s="24">
        <f t="shared" si="10"/>
        <v>0</v>
      </c>
      <c r="E11" s="37"/>
      <c r="F11" s="25">
        <f t="shared" si="11"/>
        <v>0</v>
      </c>
      <c r="G11" s="25">
        <f t="shared" si="12"/>
        <v>0</v>
      </c>
      <c r="H11" s="22">
        <f t="shared" si="7"/>
        <v>0</v>
      </c>
      <c r="I11" s="19">
        <f t="shared" si="6"/>
        <v>0</v>
      </c>
      <c r="J11" s="5">
        <f t="shared" si="13"/>
        <v>0</v>
      </c>
      <c r="K11" s="5">
        <f t="shared" si="14"/>
        <v>0</v>
      </c>
      <c r="L11" s="28">
        <f t="shared" si="15"/>
        <v>0</v>
      </c>
      <c r="M11" s="28">
        <f>ROUND(L11,0)</f>
        <v>0</v>
      </c>
      <c r="N11" s="27">
        <f t="shared" si="17"/>
        <v>0</v>
      </c>
      <c r="O11" s="28">
        <f t="shared" si="18"/>
        <v>0</v>
      </c>
      <c r="P11" s="27">
        <f t="shared" si="19"/>
        <v>0</v>
      </c>
      <c r="Q11" s="28">
        <f t="shared" si="20"/>
        <v>1</v>
      </c>
      <c r="R11" s="28">
        <f t="shared" si="21"/>
        <v>0</v>
      </c>
      <c r="S11" s="28">
        <f t="shared" si="22"/>
        <v>0</v>
      </c>
      <c r="T11" s="27">
        <f t="shared" si="23"/>
        <v>0</v>
      </c>
      <c r="U11" s="28">
        <f t="shared" si="24"/>
        <v>0</v>
      </c>
      <c r="V11" s="27">
        <f t="shared" si="25"/>
        <v>0</v>
      </c>
      <c r="W11" s="28">
        <f t="shared" si="26"/>
        <v>3</v>
      </c>
      <c r="X11" s="28">
        <f t="shared" si="27"/>
        <v>0</v>
      </c>
      <c r="Y11" s="28">
        <f t="shared" si="28"/>
        <v>0</v>
      </c>
      <c r="Z11" s="28">
        <f t="shared" si="29"/>
        <v>0</v>
      </c>
      <c r="AA11" s="28">
        <f t="shared" si="8"/>
        <v>0</v>
      </c>
      <c r="AB11" s="28">
        <f t="shared" si="30"/>
        <v>0</v>
      </c>
      <c r="AC11" s="27">
        <f t="shared" si="31"/>
        <v>0</v>
      </c>
      <c r="AD11" s="28">
        <f t="shared" si="32"/>
        <v>3</v>
      </c>
      <c r="AE11" s="28">
        <f t="shared" si="9"/>
        <v>0</v>
      </c>
      <c r="AF11" s="29">
        <f t="shared" si="33"/>
        <v>0</v>
      </c>
    </row>
    <row r="12" spans="1:32" ht="24.95" customHeight="1">
      <c r="A12" s="34">
        <f t="shared" si="5"/>
        <v>8</v>
      </c>
      <c r="B12" s="41" t="s">
        <v>40</v>
      </c>
      <c r="C12" s="23"/>
      <c r="D12" s="24">
        <f t="shared" si="10"/>
        <v>0</v>
      </c>
      <c r="E12" s="37"/>
      <c r="F12" s="25">
        <f t="shared" si="11"/>
        <v>0</v>
      </c>
      <c r="G12" s="25">
        <f t="shared" si="12"/>
        <v>0</v>
      </c>
      <c r="H12" s="22">
        <f t="shared" si="7"/>
        <v>0</v>
      </c>
      <c r="I12" s="19">
        <f t="shared" si="6"/>
        <v>0</v>
      </c>
      <c r="J12" s="5">
        <f t="shared" si="13"/>
        <v>0</v>
      </c>
      <c r="K12" s="5">
        <f t="shared" si="14"/>
        <v>0</v>
      </c>
      <c r="L12" s="28">
        <f t="shared" si="15"/>
        <v>0</v>
      </c>
      <c r="M12" s="28">
        <f t="shared" ref="M12:M19" si="34">ROUND(L12,0)</f>
        <v>0</v>
      </c>
      <c r="N12" s="27">
        <f t="shared" si="17"/>
        <v>0</v>
      </c>
      <c r="O12" s="28">
        <f t="shared" si="18"/>
        <v>0</v>
      </c>
      <c r="P12" s="27">
        <f t="shared" si="19"/>
        <v>0</v>
      </c>
      <c r="Q12" s="28">
        <f t="shared" si="20"/>
        <v>1</v>
      </c>
      <c r="R12" s="28">
        <f t="shared" si="21"/>
        <v>0</v>
      </c>
      <c r="S12" s="28">
        <f t="shared" si="22"/>
        <v>0</v>
      </c>
      <c r="T12" s="27">
        <f t="shared" si="23"/>
        <v>0</v>
      </c>
      <c r="U12" s="28">
        <f t="shared" si="24"/>
        <v>0</v>
      </c>
      <c r="V12" s="27">
        <f t="shared" si="25"/>
        <v>0</v>
      </c>
      <c r="W12" s="28">
        <f t="shared" si="26"/>
        <v>3</v>
      </c>
      <c r="X12" s="28">
        <f t="shared" si="27"/>
        <v>0</v>
      </c>
      <c r="Y12" s="28">
        <f t="shared" si="28"/>
        <v>0</v>
      </c>
      <c r="Z12" s="28">
        <f t="shared" si="29"/>
        <v>0</v>
      </c>
      <c r="AA12" s="28">
        <f t="shared" si="8"/>
        <v>0</v>
      </c>
      <c r="AB12" s="28">
        <f t="shared" si="30"/>
        <v>0</v>
      </c>
      <c r="AC12" s="27">
        <f t="shared" si="31"/>
        <v>0</v>
      </c>
      <c r="AD12" s="28">
        <f t="shared" si="32"/>
        <v>3</v>
      </c>
      <c r="AE12" s="28">
        <f t="shared" si="9"/>
        <v>0</v>
      </c>
      <c r="AF12" s="29">
        <f t="shared" si="33"/>
        <v>0</v>
      </c>
    </row>
    <row r="13" spans="1:32" ht="24.95" customHeight="1">
      <c r="A13" s="34">
        <f t="shared" si="5"/>
        <v>9</v>
      </c>
      <c r="B13" s="41" t="s">
        <v>41</v>
      </c>
      <c r="C13" s="23"/>
      <c r="D13" s="24">
        <f t="shared" si="10"/>
        <v>0</v>
      </c>
      <c r="E13" s="55"/>
      <c r="F13" s="25">
        <f t="shared" si="11"/>
        <v>0</v>
      </c>
      <c r="G13" s="25">
        <f t="shared" si="12"/>
        <v>0</v>
      </c>
      <c r="H13" s="22">
        <f t="shared" ref="H13" si="35">SUM(E13+F13+G13)</f>
        <v>0</v>
      </c>
      <c r="I13" s="19">
        <f t="shared" si="6"/>
        <v>0</v>
      </c>
      <c r="J13" s="5">
        <f t="shared" si="13"/>
        <v>0</v>
      </c>
      <c r="K13" s="5">
        <f t="shared" si="14"/>
        <v>0</v>
      </c>
      <c r="L13" s="28">
        <f t="shared" si="15"/>
        <v>0</v>
      </c>
      <c r="M13" s="28">
        <f t="shared" si="34"/>
        <v>0</v>
      </c>
      <c r="N13" s="27">
        <f t="shared" si="17"/>
        <v>0</v>
      </c>
      <c r="O13" s="28">
        <f t="shared" si="18"/>
        <v>0</v>
      </c>
      <c r="P13" s="27">
        <f t="shared" si="19"/>
        <v>0</v>
      </c>
      <c r="Q13" s="28">
        <f t="shared" si="20"/>
        <v>1</v>
      </c>
      <c r="R13" s="28">
        <f t="shared" si="21"/>
        <v>0</v>
      </c>
      <c r="S13" s="28">
        <f t="shared" si="22"/>
        <v>0</v>
      </c>
      <c r="T13" s="27">
        <f t="shared" si="23"/>
        <v>0</v>
      </c>
      <c r="U13" s="28">
        <f t="shared" si="24"/>
        <v>0</v>
      </c>
      <c r="V13" s="27">
        <f t="shared" si="25"/>
        <v>0</v>
      </c>
      <c r="W13" s="28">
        <f t="shared" si="26"/>
        <v>3</v>
      </c>
      <c r="X13" s="28">
        <f t="shared" si="27"/>
        <v>0</v>
      </c>
      <c r="Y13" s="28">
        <f t="shared" si="28"/>
        <v>0</v>
      </c>
      <c r="Z13" s="28">
        <f t="shared" si="29"/>
        <v>0</v>
      </c>
      <c r="AA13" s="28">
        <f t="shared" si="8"/>
        <v>0</v>
      </c>
      <c r="AB13" s="28">
        <f t="shared" si="30"/>
        <v>0</v>
      </c>
      <c r="AC13" s="27">
        <f t="shared" si="31"/>
        <v>0</v>
      </c>
      <c r="AD13" s="28">
        <f t="shared" si="32"/>
        <v>3</v>
      </c>
      <c r="AE13" s="28">
        <f t="shared" si="9"/>
        <v>0</v>
      </c>
      <c r="AF13" s="29">
        <f t="shared" si="33"/>
        <v>0</v>
      </c>
    </row>
    <row r="14" spans="1:32" ht="24.95" customHeight="1">
      <c r="A14" s="14">
        <f t="shared" si="5"/>
        <v>10</v>
      </c>
      <c r="B14" s="41" t="s">
        <v>42</v>
      </c>
      <c r="C14" s="40"/>
      <c r="D14" s="24">
        <f t="shared" si="10"/>
        <v>0</v>
      </c>
      <c r="E14" s="54"/>
      <c r="F14" s="25">
        <f>Z14</f>
        <v>0</v>
      </c>
      <c r="G14" s="25">
        <f t="shared" si="12"/>
        <v>0</v>
      </c>
      <c r="H14" s="22">
        <f t="shared" ref="H14:H19" si="36">SUM(E14+F14+G14)</f>
        <v>0</v>
      </c>
      <c r="I14" s="19">
        <f t="shared" si="6"/>
        <v>0</v>
      </c>
      <c r="J14" s="5">
        <f t="shared" si="13"/>
        <v>0</v>
      </c>
      <c r="K14" s="5">
        <f t="shared" si="14"/>
        <v>0</v>
      </c>
      <c r="L14" s="28">
        <f t="shared" si="15"/>
        <v>0</v>
      </c>
      <c r="M14" s="28">
        <f t="shared" si="34"/>
        <v>0</v>
      </c>
      <c r="N14" s="27">
        <f t="shared" si="17"/>
        <v>0</v>
      </c>
      <c r="O14" s="28">
        <f t="shared" si="18"/>
        <v>0</v>
      </c>
      <c r="P14" s="27">
        <f t="shared" si="19"/>
        <v>0</v>
      </c>
      <c r="Q14" s="28">
        <f t="shared" si="20"/>
        <v>1</v>
      </c>
      <c r="R14" s="28">
        <f t="shared" si="21"/>
        <v>0</v>
      </c>
      <c r="S14" s="28">
        <f t="shared" si="22"/>
        <v>0</v>
      </c>
      <c r="T14" s="27">
        <f t="shared" si="23"/>
        <v>0</v>
      </c>
      <c r="U14" s="28">
        <f t="shared" si="24"/>
        <v>0</v>
      </c>
      <c r="V14" s="27">
        <f t="shared" si="25"/>
        <v>0</v>
      </c>
      <c r="W14" s="28">
        <f t="shared" si="26"/>
        <v>3</v>
      </c>
      <c r="X14" s="28">
        <f t="shared" si="27"/>
        <v>0</v>
      </c>
      <c r="Y14" s="28">
        <f t="shared" si="28"/>
        <v>0</v>
      </c>
      <c r="Z14" s="28">
        <f t="shared" si="29"/>
        <v>0</v>
      </c>
      <c r="AA14" s="28">
        <f t="shared" si="8"/>
        <v>0</v>
      </c>
      <c r="AB14" s="28">
        <f t="shared" si="30"/>
        <v>0</v>
      </c>
      <c r="AC14" s="27">
        <f t="shared" si="31"/>
        <v>0</v>
      </c>
      <c r="AD14" s="28">
        <f t="shared" si="32"/>
        <v>3</v>
      </c>
      <c r="AE14" s="28">
        <f t="shared" si="9"/>
        <v>0</v>
      </c>
      <c r="AF14" s="29">
        <f t="shared" si="33"/>
        <v>0</v>
      </c>
    </row>
    <row r="15" spans="1:32" ht="24.95" customHeight="1">
      <c r="A15" s="34">
        <f t="shared" si="5"/>
        <v>11</v>
      </c>
      <c r="B15" s="41" t="s">
        <v>43</v>
      </c>
      <c r="C15" s="23"/>
      <c r="D15" s="24">
        <f t="shared" si="10"/>
        <v>0</v>
      </c>
      <c r="E15" s="26"/>
      <c r="F15" s="25">
        <f t="shared" ref="F15:F19" si="37">Z15</f>
        <v>0</v>
      </c>
      <c r="G15" s="25">
        <f t="shared" si="12"/>
        <v>0</v>
      </c>
      <c r="H15" s="22">
        <f t="shared" si="36"/>
        <v>0</v>
      </c>
      <c r="I15" s="19">
        <f t="shared" si="6"/>
        <v>0</v>
      </c>
      <c r="J15" s="5">
        <f t="shared" si="13"/>
        <v>0</v>
      </c>
      <c r="K15" s="5">
        <f t="shared" si="14"/>
        <v>0</v>
      </c>
      <c r="L15" s="28">
        <f t="shared" si="15"/>
        <v>0</v>
      </c>
      <c r="M15" s="28">
        <f t="shared" si="34"/>
        <v>0</v>
      </c>
      <c r="N15" s="27">
        <f t="shared" si="17"/>
        <v>0</v>
      </c>
      <c r="O15" s="28">
        <f t="shared" si="18"/>
        <v>0</v>
      </c>
      <c r="P15" s="27">
        <f t="shared" si="19"/>
        <v>0</v>
      </c>
      <c r="Q15" s="28">
        <f t="shared" si="20"/>
        <v>1</v>
      </c>
      <c r="R15" s="28">
        <f t="shared" si="21"/>
        <v>0</v>
      </c>
      <c r="S15" s="28">
        <f t="shared" si="22"/>
        <v>0</v>
      </c>
      <c r="T15" s="27">
        <f t="shared" si="23"/>
        <v>0</v>
      </c>
      <c r="U15" s="28">
        <f t="shared" si="24"/>
        <v>0</v>
      </c>
      <c r="V15" s="27">
        <f t="shared" si="25"/>
        <v>0</v>
      </c>
      <c r="W15" s="28">
        <f t="shared" si="26"/>
        <v>3</v>
      </c>
      <c r="X15" s="28">
        <f t="shared" si="27"/>
        <v>0</v>
      </c>
      <c r="Y15" s="28">
        <f t="shared" si="28"/>
        <v>0</v>
      </c>
      <c r="Z15" s="28">
        <f t="shared" si="29"/>
        <v>0</v>
      </c>
      <c r="AA15" s="28">
        <f t="shared" si="8"/>
        <v>0</v>
      </c>
      <c r="AB15" s="28">
        <f t="shared" si="30"/>
        <v>0</v>
      </c>
      <c r="AC15" s="27">
        <f t="shared" si="31"/>
        <v>0</v>
      </c>
      <c r="AD15" s="28">
        <f t="shared" si="32"/>
        <v>3</v>
      </c>
      <c r="AE15" s="28">
        <f t="shared" si="9"/>
        <v>0</v>
      </c>
      <c r="AF15" s="29">
        <f t="shared" ref="AF15:AF19" si="38">SUM(AB15+AE15)</f>
        <v>0</v>
      </c>
    </row>
    <row r="16" spans="1:32" ht="24.95" customHeight="1">
      <c r="A16" s="34">
        <f t="shared" si="5"/>
        <v>12</v>
      </c>
      <c r="B16" s="41" t="s">
        <v>44</v>
      </c>
      <c r="C16" s="23"/>
      <c r="D16" s="24">
        <f t="shared" si="10"/>
        <v>0</v>
      </c>
      <c r="E16" s="52"/>
      <c r="F16" s="25">
        <f t="shared" si="37"/>
        <v>0</v>
      </c>
      <c r="G16" s="25">
        <f t="shared" si="12"/>
        <v>0</v>
      </c>
      <c r="H16" s="22">
        <f t="shared" si="36"/>
        <v>0</v>
      </c>
      <c r="I16" s="19">
        <f t="shared" si="6"/>
        <v>0</v>
      </c>
      <c r="J16" s="5">
        <f t="shared" si="13"/>
        <v>0</v>
      </c>
      <c r="K16" s="5">
        <f t="shared" si="14"/>
        <v>0</v>
      </c>
      <c r="L16" s="28">
        <f t="shared" si="15"/>
        <v>0</v>
      </c>
      <c r="M16" s="28">
        <f t="shared" si="34"/>
        <v>0</v>
      </c>
      <c r="N16" s="27">
        <f t="shared" si="17"/>
        <v>0</v>
      </c>
      <c r="O16" s="28">
        <f t="shared" si="18"/>
        <v>0</v>
      </c>
      <c r="P16" s="27">
        <f t="shared" si="19"/>
        <v>0</v>
      </c>
      <c r="Q16" s="28">
        <f t="shared" si="20"/>
        <v>1</v>
      </c>
      <c r="R16" s="28">
        <f t="shared" si="21"/>
        <v>0</v>
      </c>
      <c r="S16" s="28">
        <f t="shared" si="22"/>
        <v>0</v>
      </c>
      <c r="T16" s="27">
        <f t="shared" si="23"/>
        <v>0</v>
      </c>
      <c r="U16" s="28">
        <f t="shared" si="24"/>
        <v>0</v>
      </c>
      <c r="V16" s="27">
        <f t="shared" si="25"/>
        <v>0</v>
      </c>
      <c r="W16" s="28">
        <f t="shared" si="26"/>
        <v>3</v>
      </c>
      <c r="X16" s="28">
        <f t="shared" si="27"/>
        <v>0</v>
      </c>
      <c r="Y16" s="28">
        <f t="shared" si="28"/>
        <v>0</v>
      </c>
      <c r="Z16" s="28">
        <f t="shared" si="29"/>
        <v>0</v>
      </c>
      <c r="AA16" s="28">
        <f t="shared" si="8"/>
        <v>0</v>
      </c>
      <c r="AB16" s="28">
        <f t="shared" si="30"/>
        <v>0</v>
      </c>
      <c r="AC16" s="27">
        <f t="shared" si="31"/>
        <v>0</v>
      </c>
      <c r="AD16" s="28">
        <f t="shared" si="32"/>
        <v>3</v>
      </c>
      <c r="AE16" s="28">
        <f t="shared" si="9"/>
        <v>0</v>
      </c>
      <c r="AF16" s="29">
        <f t="shared" si="38"/>
        <v>0</v>
      </c>
    </row>
    <row r="17" spans="1:32" ht="24.95" customHeight="1">
      <c r="A17" s="34">
        <f t="shared" si="5"/>
        <v>13</v>
      </c>
      <c r="B17" s="51" t="s">
        <v>46</v>
      </c>
      <c r="C17" s="23"/>
      <c r="D17" s="24">
        <f>IF(AND(OR(E17&gt;=5,C17&gt;=3), K$3&gt;0), C17/K$3*100, 0)</f>
        <v>0</v>
      </c>
      <c r="E17" s="26"/>
      <c r="F17" s="25">
        <f t="shared" si="37"/>
        <v>0</v>
      </c>
      <c r="G17" s="25">
        <f t="shared" si="12"/>
        <v>0</v>
      </c>
      <c r="H17" s="22">
        <f t="shared" si="36"/>
        <v>0</v>
      </c>
      <c r="I17" s="19">
        <f t="shared" si="6"/>
        <v>0</v>
      </c>
      <c r="J17" s="5">
        <f t="shared" si="13"/>
        <v>0</v>
      </c>
      <c r="K17" s="5">
        <f t="shared" si="14"/>
        <v>0</v>
      </c>
      <c r="L17" s="28">
        <f t="shared" si="15"/>
        <v>0</v>
      </c>
      <c r="M17" s="28">
        <f t="shared" si="34"/>
        <v>0</v>
      </c>
      <c r="N17" s="27">
        <f t="shared" si="17"/>
        <v>0</v>
      </c>
      <c r="O17" s="28">
        <f t="shared" si="18"/>
        <v>0</v>
      </c>
      <c r="P17" s="27">
        <f t="shared" si="19"/>
        <v>0</v>
      </c>
      <c r="Q17" s="28">
        <f t="shared" si="20"/>
        <v>1</v>
      </c>
      <c r="R17" s="28">
        <f t="shared" si="21"/>
        <v>0</v>
      </c>
      <c r="S17" s="28">
        <f t="shared" si="22"/>
        <v>0</v>
      </c>
      <c r="T17" s="27">
        <f t="shared" si="23"/>
        <v>0</v>
      </c>
      <c r="U17" s="28">
        <f t="shared" si="24"/>
        <v>0</v>
      </c>
      <c r="V17" s="27">
        <f t="shared" si="25"/>
        <v>0</v>
      </c>
      <c r="W17" s="28">
        <f t="shared" si="26"/>
        <v>3</v>
      </c>
      <c r="X17" s="28">
        <f t="shared" si="27"/>
        <v>0</v>
      </c>
      <c r="Y17" s="28">
        <f t="shared" si="28"/>
        <v>0</v>
      </c>
      <c r="Z17" s="28">
        <f t="shared" si="29"/>
        <v>0</v>
      </c>
      <c r="AA17" s="28">
        <f t="shared" si="8"/>
        <v>0</v>
      </c>
      <c r="AB17" s="28">
        <f t="shared" si="30"/>
        <v>0</v>
      </c>
      <c r="AC17" s="27">
        <f t="shared" si="31"/>
        <v>0</v>
      </c>
      <c r="AD17" s="28">
        <f t="shared" si="32"/>
        <v>3</v>
      </c>
      <c r="AE17" s="28">
        <f t="shared" si="9"/>
        <v>0</v>
      </c>
      <c r="AF17" s="29">
        <f t="shared" si="38"/>
        <v>0</v>
      </c>
    </row>
    <row r="18" spans="1:32" ht="24.95" customHeight="1">
      <c r="A18" s="34">
        <f t="shared" si="5"/>
        <v>14</v>
      </c>
      <c r="B18" s="51" t="s">
        <v>45</v>
      </c>
      <c r="C18" s="23"/>
      <c r="D18" s="24">
        <f t="shared" ref="D18:D19" si="39">IF(AND(OR(E18&gt;=5,C18&gt;=3), K$3&gt;0), C18/K$3*100, 0)</f>
        <v>0</v>
      </c>
      <c r="E18" s="26"/>
      <c r="F18" s="25">
        <f t="shared" si="37"/>
        <v>0</v>
      </c>
      <c r="G18" s="25">
        <f t="shared" si="12"/>
        <v>0</v>
      </c>
      <c r="H18" s="22">
        <f t="shared" si="36"/>
        <v>0</v>
      </c>
      <c r="I18" s="19">
        <f t="shared" si="6"/>
        <v>0</v>
      </c>
      <c r="J18" s="5">
        <f t="shared" si="13"/>
        <v>0</v>
      </c>
      <c r="K18" s="5">
        <f t="shared" si="14"/>
        <v>0</v>
      </c>
      <c r="L18" s="28">
        <f t="shared" si="15"/>
        <v>0</v>
      </c>
      <c r="M18" s="28">
        <f t="shared" si="34"/>
        <v>0</v>
      </c>
      <c r="N18" s="27">
        <f t="shared" si="17"/>
        <v>0</v>
      </c>
      <c r="O18" s="28">
        <f t="shared" si="18"/>
        <v>0</v>
      </c>
      <c r="P18" s="27">
        <f t="shared" si="19"/>
        <v>0</v>
      </c>
      <c r="Q18" s="28">
        <f t="shared" si="20"/>
        <v>1</v>
      </c>
      <c r="R18" s="28">
        <f t="shared" si="21"/>
        <v>0</v>
      </c>
      <c r="S18" s="28">
        <f t="shared" si="22"/>
        <v>0</v>
      </c>
      <c r="T18" s="27">
        <f t="shared" si="23"/>
        <v>0</v>
      </c>
      <c r="U18" s="28">
        <f t="shared" si="24"/>
        <v>0</v>
      </c>
      <c r="V18" s="27">
        <f t="shared" si="25"/>
        <v>0</v>
      </c>
      <c r="W18" s="28">
        <f t="shared" si="26"/>
        <v>3</v>
      </c>
      <c r="X18" s="28">
        <f t="shared" si="27"/>
        <v>0</v>
      </c>
      <c r="Y18" s="28">
        <f t="shared" si="28"/>
        <v>0</v>
      </c>
      <c r="Z18" s="28">
        <f t="shared" si="29"/>
        <v>0</v>
      </c>
      <c r="AA18" s="28">
        <f t="shared" si="8"/>
        <v>0</v>
      </c>
      <c r="AB18" s="28">
        <f t="shared" si="30"/>
        <v>0</v>
      </c>
      <c r="AC18" s="27">
        <f t="shared" si="31"/>
        <v>0</v>
      </c>
      <c r="AD18" s="28">
        <f t="shared" si="32"/>
        <v>3</v>
      </c>
      <c r="AE18" s="28">
        <f t="shared" si="9"/>
        <v>0</v>
      </c>
      <c r="AF18" s="29">
        <f t="shared" si="38"/>
        <v>0</v>
      </c>
    </row>
    <row r="19" spans="1:32" ht="24.95" customHeight="1">
      <c r="A19" s="14">
        <f t="shared" si="5"/>
        <v>15</v>
      </c>
      <c r="B19" s="51"/>
      <c r="C19" s="23"/>
      <c r="D19" s="24">
        <f t="shared" si="39"/>
        <v>0</v>
      </c>
      <c r="E19" s="26"/>
      <c r="F19" s="25">
        <f t="shared" si="37"/>
        <v>0</v>
      </c>
      <c r="G19" s="25">
        <f t="shared" si="12"/>
        <v>0</v>
      </c>
      <c r="H19" s="22">
        <f t="shared" si="36"/>
        <v>0</v>
      </c>
      <c r="I19" s="19">
        <f t="shared" si="6"/>
        <v>0</v>
      </c>
      <c r="J19" s="5">
        <f t="shared" si="13"/>
        <v>0</v>
      </c>
      <c r="K19" s="5">
        <f t="shared" si="14"/>
        <v>0</v>
      </c>
      <c r="L19" s="28">
        <f t="shared" si="15"/>
        <v>0</v>
      </c>
      <c r="M19" s="28">
        <f t="shared" si="34"/>
        <v>0</v>
      </c>
      <c r="N19" s="27">
        <f t="shared" si="17"/>
        <v>0</v>
      </c>
      <c r="O19" s="28">
        <f t="shared" si="18"/>
        <v>0</v>
      </c>
      <c r="P19" s="27">
        <f t="shared" si="19"/>
        <v>0</v>
      </c>
      <c r="Q19" s="28">
        <f t="shared" si="20"/>
        <v>1</v>
      </c>
      <c r="R19" s="28">
        <f t="shared" si="21"/>
        <v>0</v>
      </c>
      <c r="S19" s="28">
        <f t="shared" si="22"/>
        <v>0</v>
      </c>
      <c r="T19" s="27">
        <f t="shared" si="23"/>
        <v>0</v>
      </c>
      <c r="U19" s="28">
        <f t="shared" si="24"/>
        <v>0</v>
      </c>
      <c r="V19" s="27">
        <f t="shared" si="25"/>
        <v>0</v>
      </c>
      <c r="W19" s="28">
        <f t="shared" si="26"/>
        <v>3</v>
      </c>
      <c r="X19" s="28">
        <f t="shared" si="27"/>
        <v>0</v>
      </c>
      <c r="Y19" s="28">
        <f t="shared" si="28"/>
        <v>0</v>
      </c>
      <c r="Z19" s="28">
        <f t="shared" si="29"/>
        <v>0</v>
      </c>
      <c r="AA19" s="28">
        <f t="shared" si="8"/>
        <v>0</v>
      </c>
      <c r="AB19" s="28">
        <f t="shared" si="30"/>
        <v>0</v>
      </c>
      <c r="AC19" s="27">
        <f t="shared" si="31"/>
        <v>0</v>
      </c>
      <c r="AD19" s="28">
        <f t="shared" si="32"/>
        <v>3</v>
      </c>
      <c r="AE19" s="28">
        <f t="shared" si="9"/>
        <v>0</v>
      </c>
      <c r="AF19" s="29">
        <f t="shared" si="38"/>
        <v>0</v>
      </c>
    </row>
    <row r="20" spans="1:32" ht="24.95" customHeight="1"/>
    <row r="21" spans="1:32" ht="24.95" customHeight="1"/>
    <row r="22" spans="1:32" ht="24.95" customHeight="1"/>
    <row r="23" spans="1:32" ht="24.95" customHeight="1"/>
    <row r="24" spans="1:32" ht="24.95" customHeight="1"/>
    <row r="25" spans="1:32" ht="24.95" customHeight="1"/>
    <row r="26" spans="1:32" ht="24.95" customHeight="1"/>
    <row r="27" spans="1:32" ht="24.95" customHeight="1"/>
    <row r="28" spans="1:32" ht="24.95" customHeight="1"/>
    <row r="29" spans="1:32" ht="24.95" customHeight="1"/>
    <row r="30" spans="1:32" ht="24.95" customHeight="1"/>
    <row r="31" spans="1:32" ht="24.95" customHeight="1"/>
    <row r="32" spans="1:32" ht="24.95" customHeight="1"/>
    <row r="33" ht="24.95" customHeight="1"/>
    <row r="34" ht="24.95" customHeight="1"/>
    <row r="35" ht="24.95" customHeight="1"/>
  </sheetData>
  <sheetProtection algorithmName="SHA-512" hashValue="7E/4/2LG30nlqP73NW9YPaAK/0Ldy+AIk4x0/QkmhQ6PMXWDk+3BJTtziVn6ScV8fgtEBsmU8KsC8uKjLpg4jw==" saltValue="cp16bxBcFoSCYE5n6jC7lg==" spinCount="100000" sheet="1" objects="1" scenarios="1"/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0CFDA-51E4-4970-9E25-CFDC581B54B5}">
  <dimension ref="A1:AF35"/>
  <sheetViews>
    <sheetView workbookViewId="0">
      <selection activeCell="A3" sqref="A3"/>
    </sheetView>
  </sheetViews>
  <sheetFormatPr defaultColWidth="5.625" defaultRowHeight="16.5"/>
  <cols>
    <col min="1" max="1" width="6.625" style="16" customWidth="1"/>
    <col min="2" max="2" width="12.625" style="13" customWidth="1"/>
    <col min="3" max="8" width="8.625" style="16" customWidth="1"/>
    <col min="9" max="9" width="8.625" style="30" customWidth="1"/>
    <col min="10" max="31" width="12.625" style="5" hidden="1" customWidth="1"/>
    <col min="32" max="32" width="12.625" style="13" hidden="1" customWidth="1"/>
    <col min="33" max="33" width="5.625" style="5" customWidth="1"/>
    <col min="34" max="16384" width="5.625" style="5"/>
  </cols>
  <sheetData>
    <row r="1" spans="1:32" ht="45" customHeight="1">
      <c r="A1" s="35" t="s">
        <v>47</v>
      </c>
      <c r="B1" s="32"/>
      <c r="C1" s="10"/>
      <c r="D1" s="11"/>
      <c r="E1" s="9" t="s">
        <v>2</v>
      </c>
      <c r="F1" s="11"/>
      <c r="G1" s="8"/>
      <c r="H1" s="8"/>
      <c r="I1" s="31" t="s">
        <v>3</v>
      </c>
    </row>
    <row r="2" spans="1:32" s="16" customFormat="1" ht="39.950000000000003" customHeight="1">
      <c r="A2" s="36">
        <v>2020</v>
      </c>
      <c r="B2" s="14" t="s">
        <v>4</v>
      </c>
      <c r="C2" s="15" t="s">
        <v>1</v>
      </c>
      <c r="D2" s="15" t="s">
        <v>5</v>
      </c>
      <c r="E2" s="15" t="s">
        <v>6</v>
      </c>
      <c r="F2" s="15" t="s">
        <v>7</v>
      </c>
      <c r="G2" s="15" t="s">
        <v>8</v>
      </c>
      <c r="H2" s="15" t="s">
        <v>9</v>
      </c>
      <c r="I2" s="15" t="s">
        <v>0</v>
      </c>
      <c r="J2" s="2" t="s">
        <v>50</v>
      </c>
      <c r="K2" s="2" t="s">
        <v>48</v>
      </c>
      <c r="L2" s="3" t="s">
        <v>10</v>
      </c>
      <c r="M2" s="2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6" t="s">
        <v>24</v>
      </c>
      <c r="AA2" s="3" t="s">
        <v>25</v>
      </c>
      <c r="AB2" s="3" t="s">
        <v>26</v>
      </c>
      <c r="AC2" s="3" t="s">
        <v>27</v>
      </c>
      <c r="AD2" s="3" t="s">
        <v>28</v>
      </c>
      <c r="AE2" s="3" t="s">
        <v>29</v>
      </c>
      <c r="AF2" s="6" t="s">
        <v>30</v>
      </c>
    </row>
    <row r="3" spans="1:32" ht="35.1" customHeight="1">
      <c r="A3" s="48">
        <v>4.07</v>
      </c>
      <c r="B3" s="17" t="s">
        <v>31</v>
      </c>
      <c r="C3" s="18">
        <f t="shared" ref="C3:I3" si="0">SUM(C4:C50)</f>
        <v>100</v>
      </c>
      <c r="D3" s="18">
        <f t="shared" si="0"/>
        <v>100</v>
      </c>
      <c r="E3" s="17">
        <f t="shared" si="0"/>
        <v>253</v>
      </c>
      <c r="F3" s="18">
        <f t="shared" si="0"/>
        <v>30</v>
      </c>
      <c r="G3" s="18">
        <f t="shared" si="0"/>
        <v>17</v>
      </c>
      <c r="H3" s="18">
        <f t="shared" si="0"/>
        <v>300</v>
      </c>
      <c r="I3" s="18">
        <f t="shared" si="0"/>
        <v>100.00000000000001</v>
      </c>
      <c r="J3" s="1">
        <f>SUM(J4:J50)+47</f>
        <v>47</v>
      </c>
      <c r="K3" s="4">
        <f>SUM(K4:K50)</f>
        <v>80.7</v>
      </c>
      <c r="M3" s="1">
        <f>SUM(M4:M50)</f>
        <v>24</v>
      </c>
      <c r="O3" s="5">
        <f t="shared" ref="O3" si="1">SUM(O4:O50)</f>
        <v>3</v>
      </c>
      <c r="R3" s="5">
        <f t="shared" ref="R3:S3" si="2">SUM(R4:R50)</f>
        <v>3</v>
      </c>
      <c r="S3" s="1">
        <f t="shared" si="2"/>
        <v>30</v>
      </c>
      <c r="U3" s="5">
        <f t="shared" ref="U3" si="3">SUM(U4:U50)</f>
        <v>0</v>
      </c>
      <c r="X3" s="5">
        <f t="shared" ref="X3:Z3" si="4">SUM(X4:X50)</f>
        <v>0</v>
      </c>
      <c r="Y3" s="1">
        <f t="shared" si="4"/>
        <v>0</v>
      </c>
      <c r="Z3" s="1">
        <f t="shared" si="4"/>
        <v>30</v>
      </c>
      <c r="AB3" s="5">
        <f>SUM(AB4:AB50)</f>
        <v>14</v>
      </c>
      <c r="AE3" s="5">
        <f>SUM(AE4:AE50)</f>
        <v>3</v>
      </c>
      <c r="AF3" s="7">
        <f>SUM(AF4:AF50)</f>
        <v>17</v>
      </c>
    </row>
    <row r="4" spans="1:32" ht="24.95" customHeight="1">
      <c r="A4" s="14">
        <f t="shared" ref="A4:A19" si="5">ROW()-4</f>
        <v>0</v>
      </c>
      <c r="B4" s="33" t="s">
        <v>32</v>
      </c>
      <c r="C4" s="19">
        <f>100-SUM(C5:C50)</f>
        <v>9.5999999999999943</v>
      </c>
      <c r="D4" s="20">
        <v>0</v>
      </c>
      <c r="E4" s="12">
        <f>253-SUM(E5:E50)</f>
        <v>253</v>
      </c>
      <c r="F4" s="21">
        <v>0</v>
      </c>
      <c r="G4" s="21">
        <v>0</v>
      </c>
      <c r="H4" s="22">
        <f>SUM(E4+F4+G4)</f>
        <v>253</v>
      </c>
      <c r="I4" s="19">
        <f t="shared" ref="I4:I19" si="6">H4/H$3*100</f>
        <v>84.333333333333343</v>
      </c>
    </row>
    <row r="5" spans="1:32" ht="24.95" customHeight="1">
      <c r="A5" s="34">
        <f t="shared" si="5"/>
        <v>1</v>
      </c>
      <c r="B5" s="41" t="s">
        <v>33</v>
      </c>
      <c r="C5" s="42"/>
      <c r="D5" s="24">
        <f>IF(AND(OR(E5&gt;=5,C5&gt;=3), K$3&gt;0), C5/K$3*100, 0)</f>
        <v>0</v>
      </c>
      <c r="E5" s="39"/>
      <c r="F5" s="25">
        <f>Z5</f>
        <v>0</v>
      </c>
      <c r="G5" s="25">
        <f>AF5</f>
        <v>0</v>
      </c>
      <c r="H5" s="22">
        <f t="shared" ref="H5:H12" si="7">SUM(E5+F5+G5)</f>
        <v>0</v>
      </c>
      <c r="I5" s="19">
        <f t="shared" si="6"/>
        <v>0</v>
      </c>
      <c r="J5" s="5">
        <f>IF(OR(C5&gt;=3, E5&gt;=5), E5,0)</f>
        <v>0</v>
      </c>
      <c r="K5" s="5">
        <f>IF(OR(C5&gt;=3, E5&gt;=5), C5,0)</f>
        <v>0</v>
      </c>
      <c r="L5" s="28">
        <f>MAX(0, (J$3*D5/100-E5)*0.5)</f>
        <v>0</v>
      </c>
      <c r="M5" s="28">
        <f>ROUND(L5,0)</f>
        <v>0</v>
      </c>
      <c r="N5" s="27">
        <f>IF(M$3&lt;30, (30-M$3)*D5/100, 0)</f>
        <v>0</v>
      </c>
      <c r="O5" s="28">
        <f>IF(M$3&lt;30, INT(N5), 0)</f>
        <v>0</v>
      </c>
      <c r="P5" s="27">
        <f>IF(AND(M$3&lt;30, D5&gt;0), N5-O5 + (100-ROW())*10^(-10), 0)</f>
        <v>0</v>
      </c>
      <c r="Q5" s="28">
        <f>RANK(P5,P$5:P$50)</f>
        <v>7</v>
      </c>
      <c r="R5" s="28">
        <f>IF(AND(D5&gt;0, M$3&lt;30, Q5&lt;=(30-(M$3+O$3))), 1, 0)</f>
        <v>0</v>
      </c>
      <c r="S5" s="28">
        <f>IF(M$3&lt;30, M5+O5+R5, 0)</f>
        <v>0</v>
      </c>
      <c r="T5" s="27">
        <f>IF(M$3&gt;30,30*M5/M$3,0)</f>
        <v>0</v>
      </c>
      <c r="U5" s="28">
        <f>IF(M$3&gt;30, INT(T5), 0)</f>
        <v>0</v>
      </c>
      <c r="V5" s="27">
        <f>IF(AND(M$3&gt;30, D5&gt;0), T5-U5 + (100-ROW())*10^(-10), 0)</f>
        <v>0</v>
      </c>
      <c r="W5" s="28">
        <f>RANK(V5,V$5:V$50)</f>
        <v>1</v>
      </c>
      <c r="X5" s="28">
        <f>IF(AND(D5&gt;0, M$3&gt;30, W5&lt;=(30-U$3)), 1, 0)</f>
        <v>0</v>
      </c>
      <c r="Y5" s="28">
        <f>IF(M$3&gt;30, U5+X5, 0)</f>
        <v>0</v>
      </c>
      <c r="Z5" s="28">
        <f>IF(M$3&lt;30, S5, IF(M$3&gt;30, Y5, M5))</f>
        <v>0</v>
      </c>
      <c r="AA5" s="28">
        <f t="shared" ref="AA5:AA19" si="8">17*D5/100</f>
        <v>0</v>
      </c>
      <c r="AB5" s="28">
        <f>INT(AA5)</f>
        <v>0</v>
      </c>
      <c r="AC5" s="27">
        <f>IF(D5&gt;0, AA5-AB5 + (100-ROW())*10^(-10), 0)</f>
        <v>0</v>
      </c>
      <c r="AD5" s="28">
        <f>RANK(AC5,AC$5:AC$50)</f>
        <v>7</v>
      </c>
      <c r="AE5" s="28">
        <f t="shared" ref="AE5:AE19" si="9">IF(AND(D5&gt;0, AD5&lt;=17-AB$3), 1, 0)</f>
        <v>0</v>
      </c>
      <c r="AF5" s="29">
        <f>SUM(AB5+AE5)</f>
        <v>0</v>
      </c>
    </row>
    <row r="6" spans="1:32" ht="24.95" customHeight="1">
      <c r="A6" s="34">
        <f t="shared" si="5"/>
        <v>2</v>
      </c>
      <c r="B6" s="41" t="s">
        <v>34</v>
      </c>
      <c r="C6" s="43"/>
      <c r="D6" s="24">
        <f t="shared" ref="D6:D16" si="10">IF(AND(OR(E6&gt;=5,C6&gt;=3), K$3&gt;0), C6/K$3*100, 0)</f>
        <v>0</v>
      </c>
      <c r="E6" s="37"/>
      <c r="F6" s="25">
        <f t="shared" ref="F6:F13" si="11">Z6</f>
        <v>0</v>
      </c>
      <c r="G6" s="25">
        <f t="shared" ref="G6:G19" si="12">AF6</f>
        <v>0</v>
      </c>
      <c r="H6" s="22">
        <f t="shared" si="7"/>
        <v>0</v>
      </c>
      <c r="I6" s="19">
        <f t="shared" si="6"/>
        <v>0</v>
      </c>
      <c r="J6" s="5">
        <f t="shared" ref="J6:J19" si="13">IF(OR(C6&gt;=3, E6&gt;=5), E6,0)</f>
        <v>0</v>
      </c>
      <c r="K6" s="5">
        <f t="shared" ref="K6:K19" si="14">IF(OR(C6&gt;=3, E6&gt;=5), C6,0)</f>
        <v>0</v>
      </c>
      <c r="L6" s="28">
        <f t="shared" ref="L6:L19" si="15">MAX(0, (J$3*D6/100-E6)*0.5)</f>
        <v>0</v>
      </c>
      <c r="M6" s="28">
        <f t="shared" ref="M6:M10" si="16">ROUND(L6,0)</f>
        <v>0</v>
      </c>
      <c r="N6" s="27">
        <f t="shared" ref="N6:N19" si="17">IF(M$3&lt;30, (30-M$3)*D6/100, 0)</f>
        <v>0</v>
      </c>
      <c r="O6" s="28">
        <f t="shared" ref="O6:O19" si="18">IF(M$3&lt;30, INT(N6), 0)</f>
        <v>0</v>
      </c>
      <c r="P6" s="27">
        <f t="shared" ref="P6:P19" si="19">IF(AND(M$3&lt;30, D6&gt;0), N6-O6 + (100-ROW())*10^(-10), 0)</f>
        <v>0</v>
      </c>
      <c r="Q6" s="28">
        <f t="shared" ref="Q6:Q19" si="20">RANK(P6,P$5:P$50)</f>
        <v>7</v>
      </c>
      <c r="R6" s="28">
        <f t="shared" ref="R6:R19" si="21">IF(AND(D6&gt;0, M$3&lt;30, Q6&lt;=(30-(M$3+O$3))), 1, 0)</f>
        <v>0</v>
      </c>
      <c r="S6" s="28">
        <f t="shared" ref="S6:S19" si="22">IF(M$3&lt;30, M6+O6+R6, 0)</f>
        <v>0</v>
      </c>
      <c r="T6" s="27">
        <f t="shared" ref="T6:T19" si="23">IF(M$3&gt;30,30*M6/M$3,0)</f>
        <v>0</v>
      </c>
      <c r="U6" s="28">
        <f t="shared" ref="U6:U19" si="24">IF(M$3&gt;30, INT(T6), 0)</f>
        <v>0</v>
      </c>
      <c r="V6" s="27">
        <f t="shared" ref="V6:V19" si="25">IF(AND(M$3&gt;30, D6&gt;0), T6-U6 + (100-ROW())*10^(-10), 0)</f>
        <v>0</v>
      </c>
      <c r="W6" s="28">
        <f t="shared" ref="W6:W19" si="26">RANK(V6,V$5:V$50)</f>
        <v>1</v>
      </c>
      <c r="X6" s="28">
        <f t="shared" ref="X6:X19" si="27">IF(AND(D6&gt;0, M$3&gt;30, W6&lt;=(30-U$3)), 1, 0)</f>
        <v>0</v>
      </c>
      <c r="Y6" s="28">
        <f t="shared" ref="Y6:Y19" si="28">IF(M$3&gt;30, U6+X6, 0)</f>
        <v>0</v>
      </c>
      <c r="Z6" s="28">
        <f t="shared" ref="Z6:Z19" si="29">IF(M$3&lt;30, S6, IF(M$3&gt;30, Y6, M6))</f>
        <v>0</v>
      </c>
      <c r="AA6" s="28">
        <f t="shared" si="8"/>
        <v>0</v>
      </c>
      <c r="AB6" s="28">
        <f t="shared" ref="AB6:AB19" si="30">INT(AA6)</f>
        <v>0</v>
      </c>
      <c r="AC6" s="27">
        <f t="shared" ref="AC6:AC19" si="31">IF(D6&gt;0, AA6-AB6 + (100-ROW())*10^(-10), 0)</f>
        <v>0</v>
      </c>
      <c r="AD6" s="28">
        <f t="shared" ref="AD6:AD19" si="32">RANK(AC6,AC$5:AC$50)</f>
        <v>7</v>
      </c>
      <c r="AE6" s="28">
        <f t="shared" si="9"/>
        <v>0</v>
      </c>
      <c r="AF6" s="29">
        <f t="shared" ref="AF6:AF14" si="33">SUM(AB6+AE6)</f>
        <v>0</v>
      </c>
    </row>
    <row r="7" spans="1:32" ht="24.95" customHeight="1">
      <c r="A7" s="34">
        <f t="shared" si="5"/>
        <v>3</v>
      </c>
      <c r="B7" s="41" t="s">
        <v>35</v>
      </c>
      <c r="C7" s="23">
        <v>3</v>
      </c>
      <c r="D7" s="24">
        <f t="shared" si="10"/>
        <v>3.7174721189591078</v>
      </c>
      <c r="E7" s="26"/>
      <c r="F7" s="25">
        <f t="shared" si="11"/>
        <v>1</v>
      </c>
      <c r="G7" s="25">
        <f t="shared" si="12"/>
        <v>1</v>
      </c>
      <c r="H7" s="22">
        <f t="shared" si="7"/>
        <v>2</v>
      </c>
      <c r="I7" s="19">
        <f t="shared" si="6"/>
        <v>0.66666666666666674</v>
      </c>
      <c r="J7" s="5">
        <f t="shared" si="13"/>
        <v>0</v>
      </c>
      <c r="K7" s="5">
        <f t="shared" si="14"/>
        <v>3</v>
      </c>
      <c r="L7" s="28">
        <f t="shared" si="15"/>
        <v>0.87360594795539026</v>
      </c>
      <c r="M7" s="28">
        <f t="shared" si="16"/>
        <v>1</v>
      </c>
      <c r="N7" s="27">
        <f t="shared" si="17"/>
        <v>0.22304832713754646</v>
      </c>
      <c r="O7" s="28">
        <f t="shared" si="18"/>
        <v>0</v>
      </c>
      <c r="P7" s="27">
        <f t="shared" si="19"/>
        <v>0.22304833643754646</v>
      </c>
      <c r="Q7" s="28">
        <f t="shared" si="20"/>
        <v>5</v>
      </c>
      <c r="R7" s="28">
        <f t="shared" si="21"/>
        <v>0</v>
      </c>
      <c r="S7" s="28">
        <f t="shared" si="22"/>
        <v>1</v>
      </c>
      <c r="T7" s="27">
        <f t="shared" si="23"/>
        <v>0</v>
      </c>
      <c r="U7" s="28">
        <f t="shared" si="24"/>
        <v>0</v>
      </c>
      <c r="V7" s="27">
        <f t="shared" si="25"/>
        <v>0</v>
      </c>
      <c r="W7" s="28">
        <f t="shared" si="26"/>
        <v>1</v>
      </c>
      <c r="X7" s="28">
        <f t="shared" si="27"/>
        <v>0</v>
      </c>
      <c r="Y7" s="28">
        <f t="shared" si="28"/>
        <v>0</v>
      </c>
      <c r="Z7" s="28">
        <f t="shared" si="29"/>
        <v>1</v>
      </c>
      <c r="AA7" s="28">
        <f t="shared" si="8"/>
        <v>0.63197026022304836</v>
      </c>
      <c r="AB7" s="28">
        <f t="shared" si="30"/>
        <v>0</v>
      </c>
      <c r="AC7" s="27">
        <f t="shared" si="31"/>
        <v>0.63197026952304836</v>
      </c>
      <c r="AD7" s="28">
        <f t="shared" si="32"/>
        <v>3</v>
      </c>
      <c r="AE7" s="28">
        <f t="shared" si="9"/>
        <v>1</v>
      </c>
      <c r="AF7" s="29">
        <f t="shared" si="33"/>
        <v>1</v>
      </c>
    </row>
    <row r="8" spans="1:32" ht="24.95" customHeight="1">
      <c r="A8" s="34">
        <f t="shared" si="5"/>
        <v>4</v>
      </c>
      <c r="B8" s="41" t="s">
        <v>36</v>
      </c>
      <c r="C8" s="23">
        <v>27.8</v>
      </c>
      <c r="D8" s="24">
        <f t="shared" si="10"/>
        <v>34.448574969021067</v>
      </c>
      <c r="E8" s="53"/>
      <c r="F8" s="25">
        <f t="shared" si="11"/>
        <v>10</v>
      </c>
      <c r="G8" s="25">
        <f t="shared" si="12"/>
        <v>6</v>
      </c>
      <c r="H8" s="22">
        <f t="shared" si="7"/>
        <v>16</v>
      </c>
      <c r="I8" s="19">
        <f t="shared" si="6"/>
        <v>5.3333333333333339</v>
      </c>
      <c r="J8" s="5">
        <f t="shared" si="13"/>
        <v>0</v>
      </c>
      <c r="K8" s="5">
        <f t="shared" si="14"/>
        <v>27.8</v>
      </c>
      <c r="L8" s="28">
        <f t="shared" si="15"/>
        <v>8.0954151177199503</v>
      </c>
      <c r="M8" s="28">
        <f t="shared" si="16"/>
        <v>8</v>
      </c>
      <c r="N8" s="27">
        <f t="shared" si="17"/>
        <v>2.0669144981412639</v>
      </c>
      <c r="O8" s="28">
        <f t="shared" si="18"/>
        <v>2</v>
      </c>
      <c r="P8" s="27">
        <f t="shared" si="19"/>
        <v>6.6914507341263932E-2</v>
      </c>
      <c r="Q8" s="28">
        <f t="shared" si="20"/>
        <v>6</v>
      </c>
      <c r="R8" s="28">
        <f t="shared" si="21"/>
        <v>0</v>
      </c>
      <c r="S8" s="28">
        <f t="shared" si="22"/>
        <v>10</v>
      </c>
      <c r="T8" s="27">
        <f t="shared" si="23"/>
        <v>0</v>
      </c>
      <c r="U8" s="28">
        <f t="shared" si="24"/>
        <v>0</v>
      </c>
      <c r="V8" s="27">
        <f t="shared" si="25"/>
        <v>0</v>
      </c>
      <c r="W8" s="28">
        <f t="shared" si="26"/>
        <v>1</v>
      </c>
      <c r="X8" s="28">
        <f t="shared" si="27"/>
        <v>0</v>
      </c>
      <c r="Y8" s="28">
        <f t="shared" si="28"/>
        <v>0</v>
      </c>
      <c r="Z8" s="28">
        <f t="shared" si="29"/>
        <v>10</v>
      </c>
      <c r="AA8" s="28">
        <f t="shared" si="8"/>
        <v>5.8562577447335809</v>
      </c>
      <c r="AB8" s="28">
        <f t="shared" si="30"/>
        <v>5</v>
      </c>
      <c r="AC8" s="27">
        <f t="shared" si="31"/>
        <v>0.85625775393358083</v>
      </c>
      <c r="AD8" s="28">
        <f t="shared" si="32"/>
        <v>1</v>
      </c>
      <c r="AE8" s="28">
        <f t="shared" si="9"/>
        <v>1</v>
      </c>
      <c r="AF8" s="29">
        <f t="shared" si="33"/>
        <v>6</v>
      </c>
    </row>
    <row r="9" spans="1:32" ht="24.95" customHeight="1">
      <c r="A9" s="38">
        <f t="shared" si="5"/>
        <v>5</v>
      </c>
      <c r="B9" s="41" t="s">
        <v>37</v>
      </c>
      <c r="C9" s="23">
        <v>24.2</v>
      </c>
      <c r="D9" s="24">
        <f t="shared" si="10"/>
        <v>29.987608426270135</v>
      </c>
      <c r="E9" s="52"/>
      <c r="F9" s="25">
        <f t="shared" si="11"/>
        <v>9</v>
      </c>
      <c r="G9" s="25">
        <f t="shared" si="12"/>
        <v>5</v>
      </c>
      <c r="H9" s="22">
        <f t="shared" si="7"/>
        <v>14</v>
      </c>
      <c r="I9" s="19">
        <f t="shared" si="6"/>
        <v>4.666666666666667</v>
      </c>
      <c r="J9" s="5">
        <f t="shared" si="13"/>
        <v>0</v>
      </c>
      <c r="K9" s="5">
        <f t="shared" si="14"/>
        <v>24.2</v>
      </c>
      <c r="L9" s="28">
        <f t="shared" si="15"/>
        <v>7.0470879801734814</v>
      </c>
      <c r="M9" s="28">
        <f t="shared" si="16"/>
        <v>7</v>
      </c>
      <c r="N9" s="27">
        <f t="shared" si="17"/>
        <v>1.7992565055762082</v>
      </c>
      <c r="O9" s="28">
        <f t="shared" si="18"/>
        <v>1</v>
      </c>
      <c r="P9" s="27">
        <f t="shared" si="19"/>
        <v>0.79925651467620817</v>
      </c>
      <c r="Q9" s="28">
        <f t="shared" si="20"/>
        <v>2</v>
      </c>
      <c r="R9" s="28">
        <f t="shared" si="21"/>
        <v>1</v>
      </c>
      <c r="S9" s="28">
        <f t="shared" si="22"/>
        <v>9</v>
      </c>
      <c r="T9" s="27">
        <f t="shared" si="23"/>
        <v>0</v>
      </c>
      <c r="U9" s="28">
        <f t="shared" si="24"/>
        <v>0</v>
      </c>
      <c r="V9" s="27">
        <f t="shared" si="25"/>
        <v>0</v>
      </c>
      <c r="W9" s="28">
        <f t="shared" si="26"/>
        <v>1</v>
      </c>
      <c r="X9" s="28">
        <f t="shared" si="27"/>
        <v>0</v>
      </c>
      <c r="Y9" s="28">
        <f t="shared" si="28"/>
        <v>0</v>
      </c>
      <c r="Z9" s="28">
        <f t="shared" si="29"/>
        <v>9</v>
      </c>
      <c r="AA9" s="28">
        <f t="shared" si="8"/>
        <v>5.0978934324659226</v>
      </c>
      <c r="AB9" s="28">
        <f t="shared" si="30"/>
        <v>5</v>
      </c>
      <c r="AC9" s="27">
        <f t="shared" si="31"/>
        <v>9.789344156592264E-2</v>
      </c>
      <c r="AD9" s="28">
        <f t="shared" si="32"/>
        <v>6</v>
      </c>
      <c r="AE9" s="28">
        <f t="shared" si="9"/>
        <v>0</v>
      </c>
      <c r="AF9" s="29">
        <f t="shared" si="33"/>
        <v>5</v>
      </c>
    </row>
    <row r="10" spans="1:32" ht="24.95" customHeight="1">
      <c r="A10" s="34">
        <f t="shared" si="5"/>
        <v>6</v>
      </c>
      <c r="B10" s="41" t="s">
        <v>38</v>
      </c>
      <c r="C10" s="23">
        <v>8.1</v>
      </c>
      <c r="D10" s="24">
        <f t="shared" si="10"/>
        <v>10.03717472118959</v>
      </c>
      <c r="E10" s="26"/>
      <c r="F10" s="25">
        <f t="shared" si="11"/>
        <v>3</v>
      </c>
      <c r="G10" s="25">
        <f t="shared" si="12"/>
        <v>2</v>
      </c>
      <c r="H10" s="22">
        <f t="shared" si="7"/>
        <v>5</v>
      </c>
      <c r="I10" s="19">
        <f t="shared" si="6"/>
        <v>1.6666666666666667</v>
      </c>
      <c r="J10" s="5">
        <f t="shared" si="13"/>
        <v>0</v>
      </c>
      <c r="K10" s="5">
        <f t="shared" si="14"/>
        <v>8.1</v>
      </c>
      <c r="L10" s="28">
        <f t="shared" si="15"/>
        <v>2.3587360594795537</v>
      </c>
      <c r="M10" s="28">
        <f t="shared" si="16"/>
        <v>2</v>
      </c>
      <c r="N10" s="27">
        <f t="shared" si="17"/>
        <v>0.60223048327137541</v>
      </c>
      <c r="O10" s="28">
        <f t="shared" si="18"/>
        <v>0</v>
      </c>
      <c r="P10" s="27">
        <f t="shared" si="19"/>
        <v>0.60223049227137537</v>
      </c>
      <c r="Q10" s="28">
        <f t="shared" si="20"/>
        <v>3</v>
      </c>
      <c r="R10" s="28">
        <f t="shared" si="21"/>
        <v>1</v>
      </c>
      <c r="S10" s="28">
        <f t="shared" si="22"/>
        <v>3</v>
      </c>
      <c r="T10" s="27">
        <f t="shared" si="23"/>
        <v>0</v>
      </c>
      <c r="U10" s="28">
        <f t="shared" si="24"/>
        <v>0</v>
      </c>
      <c r="V10" s="27">
        <f t="shared" si="25"/>
        <v>0</v>
      </c>
      <c r="W10" s="28">
        <f t="shared" si="26"/>
        <v>1</v>
      </c>
      <c r="X10" s="28">
        <f t="shared" si="27"/>
        <v>0</v>
      </c>
      <c r="Y10" s="28">
        <f t="shared" si="28"/>
        <v>0</v>
      </c>
      <c r="Z10" s="28">
        <f t="shared" si="29"/>
        <v>3</v>
      </c>
      <c r="AA10" s="28">
        <f t="shared" si="8"/>
        <v>1.7063197026022303</v>
      </c>
      <c r="AB10" s="28">
        <f t="shared" si="30"/>
        <v>1</v>
      </c>
      <c r="AC10" s="27">
        <f t="shared" si="31"/>
        <v>0.70631971160223028</v>
      </c>
      <c r="AD10" s="28">
        <f t="shared" si="32"/>
        <v>2</v>
      </c>
      <c r="AE10" s="28">
        <f t="shared" si="9"/>
        <v>1</v>
      </c>
      <c r="AF10" s="29">
        <f t="shared" si="33"/>
        <v>2</v>
      </c>
    </row>
    <row r="11" spans="1:32" ht="24.95" customHeight="1">
      <c r="A11" s="34">
        <f t="shared" si="5"/>
        <v>7</v>
      </c>
      <c r="B11" s="41" t="s">
        <v>39</v>
      </c>
      <c r="C11" s="23">
        <v>1</v>
      </c>
      <c r="D11" s="24">
        <f t="shared" si="10"/>
        <v>0</v>
      </c>
      <c r="E11" s="37"/>
      <c r="F11" s="25">
        <f t="shared" si="11"/>
        <v>0</v>
      </c>
      <c r="G11" s="25">
        <f t="shared" si="12"/>
        <v>0</v>
      </c>
      <c r="H11" s="22">
        <f t="shared" si="7"/>
        <v>0</v>
      </c>
      <c r="I11" s="19">
        <f t="shared" si="6"/>
        <v>0</v>
      </c>
      <c r="J11" s="5">
        <f t="shared" si="13"/>
        <v>0</v>
      </c>
      <c r="K11" s="5">
        <f t="shared" si="14"/>
        <v>0</v>
      </c>
      <c r="L11" s="28">
        <f t="shared" si="15"/>
        <v>0</v>
      </c>
      <c r="M11" s="28">
        <f>ROUND(L11,0)</f>
        <v>0</v>
      </c>
      <c r="N11" s="27">
        <f t="shared" si="17"/>
        <v>0</v>
      </c>
      <c r="O11" s="28">
        <f t="shared" si="18"/>
        <v>0</v>
      </c>
      <c r="P11" s="27">
        <f t="shared" si="19"/>
        <v>0</v>
      </c>
      <c r="Q11" s="28">
        <f t="shared" si="20"/>
        <v>7</v>
      </c>
      <c r="R11" s="28">
        <f t="shared" si="21"/>
        <v>0</v>
      </c>
      <c r="S11" s="28">
        <f t="shared" si="22"/>
        <v>0</v>
      </c>
      <c r="T11" s="27">
        <f t="shared" si="23"/>
        <v>0</v>
      </c>
      <c r="U11" s="28">
        <f t="shared" si="24"/>
        <v>0</v>
      </c>
      <c r="V11" s="27">
        <f t="shared" si="25"/>
        <v>0</v>
      </c>
      <c r="W11" s="28">
        <f t="shared" si="26"/>
        <v>1</v>
      </c>
      <c r="X11" s="28">
        <f t="shared" si="27"/>
        <v>0</v>
      </c>
      <c r="Y11" s="28">
        <f t="shared" si="28"/>
        <v>0</v>
      </c>
      <c r="Z11" s="28">
        <f t="shared" si="29"/>
        <v>0</v>
      </c>
      <c r="AA11" s="28">
        <f t="shared" si="8"/>
        <v>0</v>
      </c>
      <c r="AB11" s="28">
        <f t="shared" si="30"/>
        <v>0</v>
      </c>
      <c r="AC11" s="27">
        <f t="shared" si="31"/>
        <v>0</v>
      </c>
      <c r="AD11" s="28">
        <f t="shared" si="32"/>
        <v>7</v>
      </c>
      <c r="AE11" s="28">
        <f t="shared" si="9"/>
        <v>0</v>
      </c>
      <c r="AF11" s="29">
        <f t="shared" si="33"/>
        <v>0</v>
      </c>
    </row>
    <row r="12" spans="1:32" ht="24.95" customHeight="1">
      <c r="A12" s="34">
        <f t="shared" si="5"/>
        <v>8</v>
      </c>
      <c r="B12" s="41" t="s">
        <v>40</v>
      </c>
      <c r="C12" s="23">
        <v>1.9</v>
      </c>
      <c r="D12" s="24">
        <f t="shared" si="10"/>
        <v>0</v>
      </c>
      <c r="E12" s="37"/>
      <c r="F12" s="25">
        <f t="shared" si="11"/>
        <v>0</v>
      </c>
      <c r="G12" s="25">
        <f t="shared" si="12"/>
        <v>0</v>
      </c>
      <c r="H12" s="22">
        <f t="shared" si="7"/>
        <v>0</v>
      </c>
      <c r="I12" s="19">
        <f t="shared" si="6"/>
        <v>0</v>
      </c>
      <c r="J12" s="5">
        <f t="shared" si="13"/>
        <v>0</v>
      </c>
      <c r="K12" s="5">
        <f t="shared" si="14"/>
        <v>0</v>
      </c>
      <c r="L12" s="28">
        <f t="shared" si="15"/>
        <v>0</v>
      </c>
      <c r="M12" s="28">
        <f t="shared" ref="M12:M19" si="34">ROUND(L12,0)</f>
        <v>0</v>
      </c>
      <c r="N12" s="27">
        <f t="shared" si="17"/>
        <v>0</v>
      </c>
      <c r="O12" s="28">
        <f t="shared" si="18"/>
        <v>0</v>
      </c>
      <c r="P12" s="27">
        <f t="shared" si="19"/>
        <v>0</v>
      </c>
      <c r="Q12" s="28">
        <f t="shared" si="20"/>
        <v>7</v>
      </c>
      <c r="R12" s="28">
        <f t="shared" si="21"/>
        <v>0</v>
      </c>
      <c r="S12" s="28">
        <f t="shared" si="22"/>
        <v>0</v>
      </c>
      <c r="T12" s="27">
        <f t="shared" si="23"/>
        <v>0</v>
      </c>
      <c r="U12" s="28">
        <f t="shared" si="24"/>
        <v>0</v>
      </c>
      <c r="V12" s="27">
        <f t="shared" si="25"/>
        <v>0</v>
      </c>
      <c r="W12" s="28">
        <f t="shared" si="26"/>
        <v>1</v>
      </c>
      <c r="X12" s="28">
        <f t="shared" si="27"/>
        <v>0</v>
      </c>
      <c r="Y12" s="28">
        <f t="shared" si="28"/>
        <v>0</v>
      </c>
      <c r="Z12" s="28">
        <f t="shared" si="29"/>
        <v>0</v>
      </c>
      <c r="AA12" s="28">
        <f t="shared" si="8"/>
        <v>0</v>
      </c>
      <c r="AB12" s="28">
        <f t="shared" si="30"/>
        <v>0</v>
      </c>
      <c r="AC12" s="27">
        <f t="shared" si="31"/>
        <v>0</v>
      </c>
      <c r="AD12" s="28">
        <f t="shared" si="32"/>
        <v>7</v>
      </c>
      <c r="AE12" s="28">
        <f t="shared" si="9"/>
        <v>0</v>
      </c>
      <c r="AF12" s="29">
        <f t="shared" si="33"/>
        <v>0</v>
      </c>
    </row>
    <row r="13" spans="1:32" ht="24.95" customHeight="1">
      <c r="A13" s="34">
        <f t="shared" si="5"/>
        <v>9</v>
      </c>
      <c r="B13" s="41" t="s">
        <v>41</v>
      </c>
      <c r="C13" s="23">
        <v>1.7</v>
      </c>
      <c r="D13" s="24">
        <f t="shared" si="10"/>
        <v>0</v>
      </c>
      <c r="E13" s="55"/>
      <c r="F13" s="25">
        <f t="shared" si="11"/>
        <v>0</v>
      </c>
      <c r="G13" s="25">
        <f t="shared" si="12"/>
        <v>0</v>
      </c>
      <c r="H13" s="22">
        <f t="shared" ref="H13" si="35">SUM(E13+F13+G13)</f>
        <v>0</v>
      </c>
      <c r="I13" s="19">
        <f t="shared" si="6"/>
        <v>0</v>
      </c>
      <c r="J13" s="5">
        <f t="shared" si="13"/>
        <v>0</v>
      </c>
      <c r="K13" s="5">
        <f t="shared" si="14"/>
        <v>0</v>
      </c>
      <c r="L13" s="28">
        <f t="shared" si="15"/>
        <v>0</v>
      </c>
      <c r="M13" s="28">
        <f t="shared" si="34"/>
        <v>0</v>
      </c>
      <c r="N13" s="27">
        <f t="shared" si="17"/>
        <v>0</v>
      </c>
      <c r="O13" s="28">
        <f t="shared" si="18"/>
        <v>0</v>
      </c>
      <c r="P13" s="27">
        <f t="shared" si="19"/>
        <v>0</v>
      </c>
      <c r="Q13" s="28">
        <f t="shared" si="20"/>
        <v>7</v>
      </c>
      <c r="R13" s="28">
        <f t="shared" si="21"/>
        <v>0</v>
      </c>
      <c r="S13" s="28">
        <f t="shared" si="22"/>
        <v>0</v>
      </c>
      <c r="T13" s="27">
        <f t="shared" si="23"/>
        <v>0</v>
      </c>
      <c r="U13" s="28">
        <f t="shared" si="24"/>
        <v>0</v>
      </c>
      <c r="V13" s="27">
        <f t="shared" si="25"/>
        <v>0</v>
      </c>
      <c r="W13" s="28">
        <f t="shared" si="26"/>
        <v>1</v>
      </c>
      <c r="X13" s="28">
        <f t="shared" si="27"/>
        <v>0</v>
      </c>
      <c r="Y13" s="28">
        <f t="shared" si="28"/>
        <v>0</v>
      </c>
      <c r="Z13" s="28">
        <f t="shared" si="29"/>
        <v>0</v>
      </c>
      <c r="AA13" s="28">
        <f t="shared" si="8"/>
        <v>0</v>
      </c>
      <c r="AB13" s="28">
        <f t="shared" si="30"/>
        <v>0</v>
      </c>
      <c r="AC13" s="27">
        <f t="shared" si="31"/>
        <v>0</v>
      </c>
      <c r="AD13" s="28">
        <f t="shared" si="32"/>
        <v>7</v>
      </c>
      <c r="AE13" s="28">
        <f t="shared" si="9"/>
        <v>0</v>
      </c>
      <c r="AF13" s="29">
        <f t="shared" si="33"/>
        <v>0</v>
      </c>
    </row>
    <row r="14" spans="1:32" ht="24.95" customHeight="1">
      <c r="A14" s="14">
        <f t="shared" si="5"/>
        <v>10</v>
      </c>
      <c r="B14" s="41" t="s">
        <v>42</v>
      </c>
      <c r="C14" s="40">
        <v>5.3</v>
      </c>
      <c r="D14" s="24">
        <f t="shared" si="10"/>
        <v>6.5675340768277568</v>
      </c>
      <c r="E14" s="54"/>
      <c r="F14" s="25">
        <f>Z14</f>
        <v>2</v>
      </c>
      <c r="G14" s="25">
        <f t="shared" si="12"/>
        <v>1</v>
      </c>
      <c r="H14" s="22">
        <f t="shared" ref="H14:H19" si="36">SUM(E14+F14+G14)</f>
        <v>3</v>
      </c>
      <c r="I14" s="19">
        <f t="shared" si="6"/>
        <v>1</v>
      </c>
      <c r="J14" s="5">
        <f t="shared" si="13"/>
        <v>0</v>
      </c>
      <c r="K14" s="5">
        <f t="shared" si="14"/>
        <v>5.3</v>
      </c>
      <c r="L14" s="28">
        <f t="shared" si="15"/>
        <v>1.543370508054523</v>
      </c>
      <c r="M14" s="28">
        <f t="shared" si="34"/>
        <v>2</v>
      </c>
      <c r="N14" s="27">
        <f t="shared" si="17"/>
        <v>0.39405204460966542</v>
      </c>
      <c r="O14" s="28">
        <f t="shared" si="18"/>
        <v>0</v>
      </c>
      <c r="P14" s="27">
        <f t="shared" si="19"/>
        <v>0.39405205320966541</v>
      </c>
      <c r="Q14" s="28">
        <f t="shared" si="20"/>
        <v>4</v>
      </c>
      <c r="R14" s="28">
        <f t="shared" si="21"/>
        <v>0</v>
      </c>
      <c r="S14" s="28">
        <f t="shared" si="22"/>
        <v>2</v>
      </c>
      <c r="T14" s="27">
        <f t="shared" si="23"/>
        <v>0</v>
      </c>
      <c r="U14" s="28">
        <f t="shared" si="24"/>
        <v>0</v>
      </c>
      <c r="V14" s="27">
        <f t="shared" si="25"/>
        <v>0</v>
      </c>
      <c r="W14" s="28">
        <f t="shared" si="26"/>
        <v>1</v>
      </c>
      <c r="X14" s="28">
        <f t="shared" si="27"/>
        <v>0</v>
      </c>
      <c r="Y14" s="28">
        <f t="shared" si="28"/>
        <v>0</v>
      </c>
      <c r="Z14" s="28">
        <f t="shared" si="29"/>
        <v>2</v>
      </c>
      <c r="AA14" s="28">
        <f t="shared" si="8"/>
        <v>1.1164807930607186</v>
      </c>
      <c r="AB14" s="28">
        <f t="shared" si="30"/>
        <v>1</v>
      </c>
      <c r="AC14" s="27">
        <f t="shared" si="31"/>
        <v>0.11648080166071857</v>
      </c>
      <c r="AD14" s="28">
        <f t="shared" si="32"/>
        <v>5</v>
      </c>
      <c r="AE14" s="28">
        <f t="shared" si="9"/>
        <v>0</v>
      </c>
      <c r="AF14" s="29">
        <f t="shared" si="33"/>
        <v>1</v>
      </c>
    </row>
    <row r="15" spans="1:32" ht="24.95" customHeight="1">
      <c r="A15" s="34">
        <f t="shared" si="5"/>
        <v>11</v>
      </c>
      <c r="B15" s="41" t="s">
        <v>43</v>
      </c>
      <c r="C15" s="23">
        <v>2.4</v>
      </c>
      <c r="D15" s="24">
        <f t="shared" si="10"/>
        <v>0</v>
      </c>
      <c r="E15" s="26"/>
      <c r="F15" s="25">
        <f t="shared" ref="F15:F19" si="37">Z15</f>
        <v>0</v>
      </c>
      <c r="G15" s="25">
        <f t="shared" si="12"/>
        <v>0</v>
      </c>
      <c r="H15" s="22">
        <f t="shared" si="36"/>
        <v>0</v>
      </c>
      <c r="I15" s="19">
        <f t="shared" si="6"/>
        <v>0</v>
      </c>
      <c r="J15" s="5">
        <f t="shared" si="13"/>
        <v>0</v>
      </c>
      <c r="K15" s="5">
        <f t="shared" si="14"/>
        <v>0</v>
      </c>
      <c r="L15" s="28">
        <f t="shared" si="15"/>
        <v>0</v>
      </c>
      <c r="M15" s="28">
        <f t="shared" si="34"/>
        <v>0</v>
      </c>
      <c r="N15" s="27">
        <f t="shared" si="17"/>
        <v>0</v>
      </c>
      <c r="O15" s="28">
        <f t="shared" si="18"/>
        <v>0</v>
      </c>
      <c r="P15" s="27">
        <f t="shared" si="19"/>
        <v>0</v>
      </c>
      <c r="Q15" s="28">
        <f t="shared" si="20"/>
        <v>7</v>
      </c>
      <c r="R15" s="28">
        <f t="shared" si="21"/>
        <v>0</v>
      </c>
      <c r="S15" s="28">
        <f t="shared" si="22"/>
        <v>0</v>
      </c>
      <c r="T15" s="27">
        <f t="shared" si="23"/>
        <v>0</v>
      </c>
      <c r="U15" s="28">
        <f t="shared" si="24"/>
        <v>0</v>
      </c>
      <c r="V15" s="27">
        <f t="shared" si="25"/>
        <v>0</v>
      </c>
      <c r="W15" s="28">
        <f t="shared" si="26"/>
        <v>1</v>
      </c>
      <c r="X15" s="28">
        <f t="shared" si="27"/>
        <v>0</v>
      </c>
      <c r="Y15" s="28">
        <f t="shared" si="28"/>
        <v>0</v>
      </c>
      <c r="Z15" s="28">
        <f t="shared" si="29"/>
        <v>0</v>
      </c>
      <c r="AA15" s="28">
        <f t="shared" si="8"/>
        <v>0</v>
      </c>
      <c r="AB15" s="28">
        <f t="shared" si="30"/>
        <v>0</v>
      </c>
      <c r="AC15" s="27">
        <f t="shared" si="31"/>
        <v>0</v>
      </c>
      <c r="AD15" s="28">
        <f t="shared" si="32"/>
        <v>7</v>
      </c>
      <c r="AE15" s="28">
        <f t="shared" si="9"/>
        <v>0</v>
      </c>
      <c r="AF15" s="29">
        <f t="shared" ref="AF15:AF19" si="38">SUM(AB15+AE15)</f>
        <v>0</v>
      </c>
    </row>
    <row r="16" spans="1:32" ht="24.95" customHeight="1">
      <c r="A16" s="34">
        <f t="shared" si="5"/>
        <v>12</v>
      </c>
      <c r="B16" s="41" t="s">
        <v>44</v>
      </c>
      <c r="C16" s="23">
        <v>12.3</v>
      </c>
      <c r="D16" s="24">
        <f t="shared" si="10"/>
        <v>15.241635687732341</v>
      </c>
      <c r="E16" s="52"/>
      <c r="F16" s="25">
        <f t="shared" si="37"/>
        <v>5</v>
      </c>
      <c r="G16" s="25">
        <f t="shared" si="12"/>
        <v>2</v>
      </c>
      <c r="H16" s="22">
        <f t="shared" si="36"/>
        <v>7</v>
      </c>
      <c r="I16" s="19">
        <f t="shared" si="6"/>
        <v>2.3333333333333335</v>
      </c>
      <c r="J16" s="5">
        <f t="shared" si="13"/>
        <v>0</v>
      </c>
      <c r="K16" s="5">
        <f t="shared" si="14"/>
        <v>12.3</v>
      </c>
      <c r="L16" s="28">
        <f t="shared" si="15"/>
        <v>3.5817843866171</v>
      </c>
      <c r="M16" s="28">
        <f t="shared" si="34"/>
        <v>4</v>
      </c>
      <c r="N16" s="27">
        <f t="shared" si="17"/>
        <v>0.91449814126394047</v>
      </c>
      <c r="O16" s="28">
        <f t="shared" si="18"/>
        <v>0</v>
      </c>
      <c r="P16" s="27">
        <f t="shared" si="19"/>
        <v>0.9144981496639405</v>
      </c>
      <c r="Q16" s="28">
        <f t="shared" si="20"/>
        <v>1</v>
      </c>
      <c r="R16" s="28">
        <f t="shared" si="21"/>
        <v>1</v>
      </c>
      <c r="S16" s="28">
        <f t="shared" si="22"/>
        <v>5</v>
      </c>
      <c r="T16" s="27">
        <f t="shared" si="23"/>
        <v>0</v>
      </c>
      <c r="U16" s="28">
        <f t="shared" si="24"/>
        <v>0</v>
      </c>
      <c r="V16" s="27">
        <f t="shared" si="25"/>
        <v>0</v>
      </c>
      <c r="W16" s="28">
        <f t="shared" si="26"/>
        <v>1</v>
      </c>
      <c r="X16" s="28">
        <f t="shared" si="27"/>
        <v>0</v>
      </c>
      <c r="Y16" s="28">
        <f t="shared" si="28"/>
        <v>0</v>
      </c>
      <c r="Z16" s="28">
        <f t="shared" si="29"/>
        <v>5</v>
      </c>
      <c r="AA16" s="28">
        <f t="shared" si="8"/>
        <v>2.5910780669144979</v>
      </c>
      <c r="AB16" s="28">
        <f t="shared" si="30"/>
        <v>2</v>
      </c>
      <c r="AC16" s="27">
        <f t="shared" si="31"/>
        <v>0.59107807531449796</v>
      </c>
      <c r="AD16" s="28">
        <f t="shared" si="32"/>
        <v>4</v>
      </c>
      <c r="AE16" s="28">
        <f t="shared" si="9"/>
        <v>0</v>
      </c>
      <c r="AF16" s="29">
        <f t="shared" si="38"/>
        <v>2</v>
      </c>
    </row>
    <row r="17" spans="1:32" ht="24.95" customHeight="1">
      <c r="A17" s="34">
        <f t="shared" si="5"/>
        <v>13</v>
      </c>
      <c r="B17" s="51" t="s">
        <v>51</v>
      </c>
      <c r="C17" s="23">
        <v>2.7</v>
      </c>
      <c r="D17" s="24">
        <f>IF(AND(OR(E17&gt;=5,C17&gt;=3), K$3&gt;0), C17/K$3*100, 0)</f>
        <v>0</v>
      </c>
      <c r="E17" s="26"/>
      <c r="F17" s="25">
        <f t="shared" si="37"/>
        <v>0</v>
      </c>
      <c r="G17" s="25">
        <f t="shared" si="12"/>
        <v>0</v>
      </c>
      <c r="H17" s="22">
        <f t="shared" si="36"/>
        <v>0</v>
      </c>
      <c r="I17" s="19">
        <f t="shared" si="6"/>
        <v>0</v>
      </c>
      <c r="J17" s="5">
        <f t="shared" si="13"/>
        <v>0</v>
      </c>
      <c r="K17" s="5">
        <f t="shared" si="14"/>
        <v>0</v>
      </c>
      <c r="L17" s="28">
        <f t="shared" si="15"/>
        <v>0</v>
      </c>
      <c r="M17" s="28">
        <f t="shared" si="34"/>
        <v>0</v>
      </c>
      <c r="N17" s="27">
        <f t="shared" si="17"/>
        <v>0</v>
      </c>
      <c r="O17" s="28">
        <f t="shared" si="18"/>
        <v>0</v>
      </c>
      <c r="P17" s="27">
        <f t="shared" si="19"/>
        <v>0</v>
      </c>
      <c r="Q17" s="28">
        <f t="shared" si="20"/>
        <v>7</v>
      </c>
      <c r="R17" s="28">
        <f t="shared" si="21"/>
        <v>0</v>
      </c>
      <c r="S17" s="28">
        <f t="shared" si="22"/>
        <v>0</v>
      </c>
      <c r="T17" s="27">
        <f t="shared" si="23"/>
        <v>0</v>
      </c>
      <c r="U17" s="28">
        <f t="shared" si="24"/>
        <v>0</v>
      </c>
      <c r="V17" s="27">
        <f t="shared" si="25"/>
        <v>0</v>
      </c>
      <c r="W17" s="28">
        <f t="shared" si="26"/>
        <v>1</v>
      </c>
      <c r="X17" s="28">
        <f t="shared" si="27"/>
        <v>0</v>
      </c>
      <c r="Y17" s="28">
        <f t="shared" si="28"/>
        <v>0</v>
      </c>
      <c r="Z17" s="28">
        <f t="shared" si="29"/>
        <v>0</v>
      </c>
      <c r="AA17" s="28">
        <f t="shared" si="8"/>
        <v>0</v>
      </c>
      <c r="AB17" s="28">
        <f t="shared" si="30"/>
        <v>0</v>
      </c>
      <c r="AC17" s="27">
        <f t="shared" si="31"/>
        <v>0</v>
      </c>
      <c r="AD17" s="28">
        <f t="shared" si="32"/>
        <v>7</v>
      </c>
      <c r="AE17" s="28">
        <f t="shared" si="9"/>
        <v>0</v>
      </c>
      <c r="AF17" s="29">
        <f t="shared" si="38"/>
        <v>0</v>
      </c>
    </row>
    <row r="18" spans="1:32" ht="24.95" customHeight="1">
      <c r="A18" s="34">
        <f t="shared" si="5"/>
        <v>14</v>
      </c>
      <c r="B18" s="51"/>
      <c r="C18" s="23"/>
      <c r="D18" s="24">
        <f t="shared" ref="D18:D19" si="39">IF(AND(OR(E18&gt;=5,C18&gt;=3), K$3&gt;0), C18/K$3*100, 0)</f>
        <v>0</v>
      </c>
      <c r="E18" s="26"/>
      <c r="F18" s="25">
        <f t="shared" si="37"/>
        <v>0</v>
      </c>
      <c r="G18" s="25">
        <f t="shared" si="12"/>
        <v>0</v>
      </c>
      <c r="H18" s="22">
        <f t="shared" si="36"/>
        <v>0</v>
      </c>
      <c r="I18" s="19">
        <f t="shared" si="6"/>
        <v>0</v>
      </c>
      <c r="J18" s="5">
        <f t="shared" si="13"/>
        <v>0</v>
      </c>
      <c r="K18" s="5">
        <f t="shared" si="14"/>
        <v>0</v>
      </c>
      <c r="L18" s="28">
        <f t="shared" si="15"/>
        <v>0</v>
      </c>
      <c r="M18" s="28">
        <f t="shared" si="34"/>
        <v>0</v>
      </c>
      <c r="N18" s="27">
        <f t="shared" si="17"/>
        <v>0</v>
      </c>
      <c r="O18" s="28">
        <f t="shared" si="18"/>
        <v>0</v>
      </c>
      <c r="P18" s="27">
        <f t="shared" si="19"/>
        <v>0</v>
      </c>
      <c r="Q18" s="28">
        <f t="shared" si="20"/>
        <v>7</v>
      </c>
      <c r="R18" s="28">
        <f t="shared" si="21"/>
        <v>0</v>
      </c>
      <c r="S18" s="28">
        <f t="shared" si="22"/>
        <v>0</v>
      </c>
      <c r="T18" s="27">
        <f t="shared" si="23"/>
        <v>0</v>
      </c>
      <c r="U18" s="28">
        <f t="shared" si="24"/>
        <v>0</v>
      </c>
      <c r="V18" s="27">
        <f t="shared" si="25"/>
        <v>0</v>
      </c>
      <c r="W18" s="28">
        <f t="shared" si="26"/>
        <v>1</v>
      </c>
      <c r="X18" s="28">
        <f t="shared" si="27"/>
        <v>0</v>
      </c>
      <c r="Y18" s="28">
        <f t="shared" si="28"/>
        <v>0</v>
      </c>
      <c r="Z18" s="28">
        <f t="shared" si="29"/>
        <v>0</v>
      </c>
      <c r="AA18" s="28">
        <f t="shared" si="8"/>
        <v>0</v>
      </c>
      <c r="AB18" s="28">
        <f t="shared" si="30"/>
        <v>0</v>
      </c>
      <c r="AC18" s="27">
        <f t="shared" si="31"/>
        <v>0</v>
      </c>
      <c r="AD18" s="28">
        <f t="shared" si="32"/>
        <v>7</v>
      </c>
      <c r="AE18" s="28">
        <f t="shared" si="9"/>
        <v>0</v>
      </c>
      <c r="AF18" s="29">
        <f t="shared" si="38"/>
        <v>0</v>
      </c>
    </row>
    <row r="19" spans="1:32" ht="24.95" customHeight="1">
      <c r="A19" s="14">
        <f t="shared" si="5"/>
        <v>15</v>
      </c>
      <c r="B19" s="51"/>
      <c r="C19" s="23"/>
      <c r="D19" s="24">
        <f t="shared" si="39"/>
        <v>0</v>
      </c>
      <c r="E19" s="26"/>
      <c r="F19" s="25">
        <f t="shared" si="37"/>
        <v>0</v>
      </c>
      <c r="G19" s="25">
        <f t="shared" si="12"/>
        <v>0</v>
      </c>
      <c r="H19" s="22">
        <f t="shared" si="36"/>
        <v>0</v>
      </c>
      <c r="I19" s="19">
        <f t="shared" si="6"/>
        <v>0</v>
      </c>
      <c r="J19" s="5">
        <f t="shared" si="13"/>
        <v>0</v>
      </c>
      <c r="K19" s="5">
        <f t="shared" si="14"/>
        <v>0</v>
      </c>
      <c r="L19" s="28">
        <f t="shared" si="15"/>
        <v>0</v>
      </c>
      <c r="M19" s="28">
        <f t="shared" si="34"/>
        <v>0</v>
      </c>
      <c r="N19" s="27">
        <f t="shared" si="17"/>
        <v>0</v>
      </c>
      <c r="O19" s="28">
        <f t="shared" si="18"/>
        <v>0</v>
      </c>
      <c r="P19" s="27">
        <f t="shared" si="19"/>
        <v>0</v>
      </c>
      <c r="Q19" s="28">
        <f t="shared" si="20"/>
        <v>7</v>
      </c>
      <c r="R19" s="28">
        <f t="shared" si="21"/>
        <v>0</v>
      </c>
      <c r="S19" s="28">
        <f t="shared" si="22"/>
        <v>0</v>
      </c>
      <c r="T19" s="27">
        <f t="shared" si="23"/>
        <v>0</v>
      </c>
      <c r="U19" s="28">
        <f t="shared" si="24"/>
        <v>0</v>
      </c>
      <c r="V19" s="27">
        <f t="shared" si="25"/>
        <v>0</v>
      </c>
      <c r="W19" s="28">
        <f t="shared" si="26"/>
        <v>1</v>
      </c>
      <c r="X19" s="28">
        <f t="shared" si="27"/>
        <v>0</v>
      </c>
      <c r="Y19" s="28">
        <f t="shared" si="28"/>
        <v>0</v>
      </c>
      <c r="Z19" s="28">
        <f t="shared" si="29"/>
        <v>0</v>
      </c>
      <c r="AA19" s="28">
        <f t="shared" si="8"/>
        <v>0</v>
      </c>
      <c r="AB19" s="28">
        <f t="shared" si="30"/>
        <v>0</v>
      </c>
      <c r="AC19" s="27">
        <f t="shared" si="31"/>
        <v>0</v>
      </c>
      <c r="AD19" s="28">
        <f t="shared" si="32"/>
        <v>7</v>
      </c>
      <c r="AE19" s="28">
        <f t="shared" si="9"/>
        <v>0</v>
      </c>
      <c r="AF19" s="29">
        <f t="shared" si="38"/>
        <v>0</v>
      </c>
    </row>
    <row r="20" spans="1:32" ht="24.95" customHeight="1"/>
    <row r="21" spans="1:32" ht="24.95" customHeight="1"/>
    <row r="22" spans="1:32" ht="24.95" customHeight="1"/>
    <row r="23" spans="1:32" ht="24.95" customHeight="1"/>
    <row r="24" spans="1:32" ht="24.95" customHeight="1"/>
    <row r="25" spans="1:32" ht="24.95" customHeight="1"/>
    <row r="26" spans="1:32" ht="24.95" customHeight="1"/>
    <row r="27" spans="1:32" ht="24.95" customHeight="1"/>
    <row r="28" spans="1:32" ht="24.95" customHeight="1"/>
    <row r="29" spans="1:32" ht="24.95" customHeight="1"/>
    <row r="30" spans="1:32" ht="24.95" customHeight="1"/>
    <row r="31" spans="1:32" ht="24.95" customHeight="1"/>
    <row r="32" spans="1:32" ht="24.95" customHeight="1"/>
    <row r="33" ht="24.95" customHeight="1"/>
    <row r="34" ht="24.95" customHeight="1"/>
    <row r="35" ht="24.95" customHeight="1"/>
  </sheetData>
  <sheetProtection algorithmName="SHA-512" hashValue="7E/4/2LG30nlqP73NW9YPaAK/0Ldy+AIk4x0/QkmhQ6PMXWDk+3BJTtziVn6ScV8fgtEBsmU8KsC8uKjLpg4jw==" saltValue="cp16bxBcFoSCYE5n6jC7lg==" spinCount="100000" sheet="1" objects="1" scenarios="1"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4.15 총선</vt:lpstr>
      <vt:lpstr>V1.4</vt:lpstr>
      <vt:lpstr>질문예시</vt:lpstr>
      <vt:lpstr>4.08 리얼미터 tbs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만든 이</dc:creator>
  <cp:lastModifiedBy>chamgaby</cp:lastModifiedBy>
  <dcterms:created xsi:type="dcterms:W3CDTF">2020-03-16T03:58:33Z</dcterms:created>
  <dcterms:modified xsi:type="dcterms:W3CDTF">2020-04-09T06:46:04Z</dcterms:modified>
</cp:coreProperties>
</file>